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omments2.xml" ContentType="application/vnd.openxmlformats-officedocument.spreadsheetml.comments+xml"/>
  <Override PartName="/xl/threadedComments/threadedComment2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codeName="ThisWorkbook"/>
  <mc:AlternateContent xmlns:mc="http://schemas.openxmlformats.org/markup-compatibility/2006">
    <mc:Choice Requires="x15">
      <x15ac:absPath xmlns:x15ac="http://schemas.microsoft.com/office/spreadsheetml/2010/11/ac" url="https://hornellp101-my.sharepoint.com/personal/ivana_harrington_horne_com/Documents/Documents/0000000000000/000 MWBE Sec 3/MWBE/MWBE Forms/"/>
    </mc:Choice>
  </mc:AlternateContent>
  <xr:revisionPtr revIDLastSave="0" documentId="8_{DF29BBCC-A90F-4400-859C-8B49EA1DC827}" xr6:coauthVersionLast="47" xr6:coauthVersionMax="47" xr10:uidLastSave="{00000000-0000-0000-0000-000000000000}"/>
  <bookViews>
    <workbookView xWindow="-28910" yWindow="4750" windowWidth="29020" windowHeight="15820" firstSheet="3" activeTab="3" xr2:uid="{00000000-000D-0000-FFFF-FFFF00000000}"/>
  </bookViews>
  <sheets>
    <sheet name="Utilization Plan" sheetId="1" state="hidden" r:id="rId1"/>
    <sheet name="Instructions - need to be done" sheetId="3" state="hidden" r:id="rId2"/>
    <sheet name="Sheet2" sheetId="2" state="hidden" r:id="rId3"/>
    <sheet name="Utilization Plan -MBE,WBE,LSA" sheetId="6" r:id="rId4"/>
    <sheet name="Drop Downs" sheetId="9" state="hidden" r:id="rId5"/>
    <sheet name="List of Contractors-Subrecipien" sheetId="8" state="hidden" r:id="rId6"/>
  </sheets>
  <definedNames>
    <definedName name="B6Drop">Table1[B6 Dropdown]</definedName>
    <definedName name="CertificationType">Sheet2!$B$1:$C$1</definedName>
    <definedName name="CertificationType2">Sheet2!$A$1:$C$1</definedName>
    <definedName name="N32Drop">Table2[N32 Dropdown]</definedName>
    <definedName name="NameofProgram">OFFSET('Utilization Plan -MBE,WBE,LSA'!$C$9,0,0,COUNTA('Utilization Plan -MBE,WBE,LSA'!$C$9:$C$28),1)</definedName>
    <definedName name="_xlnm.Print_Area" localSheetId="0">'Utilization Plan'!$A$1:$J$46</definedName>
    <definedName name="_xlnm.Print_Area" localSheetId="3">'Utilization Plan -MBE,WBE,LSA'!$A$1:$S$114</definedName>
    <definedName name="_xlnm.Print_Titles" localSheetId="0">'Utilization Plan'!$1:$31</definedName>
    <definedName name="ProgramNameDrop">Table3[Name of Program (Drop Down)]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89" i="6" l="1"/>
  <c r="G90" i="6"/>
  <c r="B86" i="6"/>
  <c r="L32" i="6"/>
  <c r="M28" i="6"/>
  <c r="L28" i="6"/>
  <c r="K28" i="6"/>
  <c r="J28" i="6"/>
  <c r="I28" i="6"/>
  <c r="H28" i="6"/>
  <c r="M27" i="6"/>
  <c r="L27" i="6"/>
  <c r="K27" i="6"/>
  <c r="J27" i="6"/>
  <c r="I27" i="6"/>
  <c r="H27" i="6"/>
  <c r="M26" i="6"/>
  <c r="L26" i="6"/>
  <c r="K26" i="6"/>
  <c r="J26" i="6"/>
  <c r="I26" i="6"/>
  <c r="H26" i="6"/>
  <c r="M25" i="6"/>
  <c r="L25" i="6"/>
  <c r="K25" i="6"/>
  <c r="J25" i="6"/>
  <c r="I25" i="6"/>
  <c r="H25" i="6"/>
  <c r="M24" i="6"/>
  <c r="L24" i="6"/>
  <c r="K24" i="6"/>
  <c r="J24" i="6"/>
  <c r="I24" i="6"/>
  <c r="H24" i="6"/>
  <c r="M23" i="6"/>
  <c r="L23" i="6"/>
  <c r="K23" i="6"/>
  <c r="J23" i="6"/>
  <c r="I23" i="6"/>
  <c r="H23" i="6"/>
  <c r="M22" i="6"/>
  <c r="L22" i="6"/>
  <c r="K22" i="6"/>
  <c r="J22" i="6"/>
  <c r="I22" i="6"/>
  <c r="H22" i="6"/>
  <c r="M21" i="6"/>
  <c r="L21" i="6"/>
  <c r="K21" i="6"/>
  <c r="J21" i="6"/>
  <c r="I21" i="6"/>
  <c r="H21" i="6"/>
  <c r="M20" i="6"/>
  <c r="L20" i="6"/>
  <c r="K20" i="6"/>
  <c r="J20" i="6"/>
  <c r="I20" i="6"/>
  <c r="H20" i="6"/>
  <c r="M19" i="6"/>
  <c r="L19" i="6"/>
  <c r="K19" i="6"/>
  <c r="J19" i="6"/>
  <c r="I19" i="6"/>
  <c r="H19" i="6"/>
  <c r="M18" i="6"/>
  <c r="L18" i="6"/>
  <c r="K18" i="6"/>
  <c r="J18" i="6"/>
  <c r="I18" i="6"/>
  <c r="H18" i="6"/>
  <c r="M17" i="6"/>
  <c r="L17" i="6"/>
  <c r="K17" i="6"/>
  <c r="J17" i="6"/>
  <c r="I17" i="6"/>
  <c r="H17" i="6"/>
  <c r="M16" i="6"/>
  <c r="L16" i="6"/>
  <c r="K16" i="6"/>
  <c r="J16" i="6"/>
  <c r="I16" i="6"/>
  <c r="H16" i="6"/>
  <c r="M15" i="6"/>
  <c r="L15" i="6"/>
  <c r="K15" i="6"/>
  <c r="J15" i="6"/>
  <c r="I15" i="6"/>
  <c r="H15" i="6"/>
  <c r="M14" i="6"/>
  <c r="L14" i="6"/>
  <c r="K14" i="6"/>
  <c r="J14" i="6"/>
  <c r="I14" i="6"/>
  <c r="H14" i="6"/>
  <c r="M13" i="6"/>
  <c r="L13" i="6"/>
  <c r="K13" i="6"/>
  <c r="J13" i="6"/>
  <c r="I13" i="6"/>
  <c r="H13" i="6"/>
  <c r="M12" i="6"/>
  <c r="L12" i="6"/>
  <c r="K12" i="6"/>
  <c r="J12" i="6"/>
  <c r="I12" i="6"/>
  <c r="H12" i="6"/>
  <c r="M11" i="6"/>
  <c r="L11" i="6"/>
  <c r="K11" i="6"/>
  <c r="J11" i="6"/>
  <c r="I11" i="6"/>
  <c r="H11" i="6"/>
  <c r="M10" i="6"/>
  <c r="L10" i="6"/>
  <c r="K10" i="6"/>
  <c r="J10" i="6"/>
  <c r="I10" i="6"/>
  <c r="H10" i="6"/>
  <c r="M9" i="6"/>
  <c r="L9" i="6"/>
  <c r="K9" i="6"/>
  <c r="J9" i="6"/>
  <c r="I9" i="6"/>
  <c r="H9" i="6"/>
  <c r="O41" i="6"/>
  <c r="O33" i="6"/>
  <c r="K5" i="6"/>
  <c r="L8" i="6"/>
  <c r="J8" i="6"/>
  <c r="H8" i="6"/>
  <c r="E8" i="6"/>
  <c r="G5" i="6"/>
  <c r="L91" i="6"/>
  <c r="L92" i="6"/>
  <c r="M92" i="6" s="1"/>
  <c r="L93" i="6"/>
  <c r="M93" i="6" s="1"/>
  <c r="L94" i="6"/>
  <c r="M94" i="6" s="1"/>
  <c r="L95" i="6"/>
  <c r="M95" i="6" s="1"/>
  <c r="L96" i="6"/>
  <c r="M96" i="6" s="1"/>
  <c r="L97" i="6"/>
  <c r="M97" i="6" s="1"/>
  <c r="L98" i="6"/>
  <c r="M98" i="6" s="1"/>
  <c r="L99" i="6"/>
  <c r="M99" i="6" s="1"/>
  <c r="L100" i="6"/>
  <c r="M100" i="6" s="1"/>
  <c r="L101" i="6"/>
  <c r="M101" i="6" s="1"/>
  <c r="L102" i="6"/>
  <c r="M102" i="6" s="1"/>
  <c r="L103" i="6"/>
  <c r="M103" i="6" s="1"/>
  <c r="L104" i="6"/>
  <c r="M104" i="6" s="1"/>
  <c r="L105" i="6"/>
  <c r="M105" i="6" s="1"/>
  <c r="L106" i="6"/>
  <c r="M106" i="6" s="1"/>
  <c r="L107" i="6"/>
  <c r="M107" i="6" s="1"/>
  <c r="L108" i="6"/>
  <c r="M108" i="6" s="1"/>
  <c r="J91" i="6"/>
  <c r="J92" i="6"/>
  <c r="K92" i="6" s="1"/>
  <c r="J93" i="6"/>
  <c r="K93" i="6" s="1"/>
  <c r="J94" i="6"/>
  <c r="K94" i="6" s="1"/>
  <c r="J95" i="6"/>
  <c r="K95" i="6" s="1"/>
  <c r="J96" i="6"/>
  <c r="K96" i="6" s="1"/>
  <c r="J97" i="6"/>
  <c r="K97" i="6" s="1"/>
  <c r="J98" i="6"/>
  <c r="K98" i="6" s="1"/>
  <c r="J99" i="6"/>
  <c r="K99" i="6" s="1"/>
  <c r="J100" i="6"/>
  <c r="K100" i="6" s="1"/>
  <c r="J101" i="6"/>
  <c r="K101" i="6" s="1"/>
  <c r="J102" i="6"/>
  <c r="K102" i="6" s="1"/>
  <c r="J103" i="6"/>
  <c r="K103" i="6" s="1"/>
  <c r="J104" i="6"/>
  <c r="K104" i="6" s="1"/>
  <c r="J105" i="6"/>
  <c r="K105" i="6" s="1"/>
  <c r="J106" i="6"/>
  <c r="K106" i="6" s="1"/>
  <c r="J107" i="6"/>
  <c r="K107" i="6" s="1"/>
  <c r="J108" i="6"/>
  <c r="K108" i="6" s="1"/>
  <c r="J89" i="6"/>
  <c r="H90" i="6"/>
  <c r="H91" i="6"/>
  <c r="I91" i="6" s="1"/>
  <c r="H92" i="6"/>
  <c r="I92" i="6" s="1"/>
  <c r="H93" i="6"/>
  <c r="I93" i="6" s="1"/>
  <c r="H94" i="6"/>
  <c r="I94" i="6" s="1"/>
  <c r="H95" i="6"/>
  <c r="I95" i="6" s="1"/>
  <c r="H96" i="6"/>
  <c r="I96" i="6" s="1"/>
  <c r="H97" i="6"/>
  <c r="I97" i="6" s="1"/>
  <c r="H98" i="6"/>
  <c r="I98" i="6" s="1"/>
  <c r="H99" i="6"/>
  <c r="I99" i="6" s="1"/>
  <c r="H100" i="6"/>
  <c r="I100" i="6" s="1"/>
  <c r="H101" i="6"/>
  <c r="I101" i="6" s="1"/>
  <c r="H102" i="6"/>
  <c r="I102" i="6" s="1"/>
  <c r="H103" i="6"/>
  <c r="I103" i="6" s="1"/>
  <c r="H104" i="6"/>
  <c r="I104" i="6" s="1"/>
  <c r="H105" i="6"/>
  <c r="I105" i="6" s="1"/>
  <c r="H106" i="6"/>
  <c r="I106" i="6" s="1"/>
  <c r="H107" i="6"/>
  <c r="I107" i="6" s="1"/>
  <c r="H108" i="6"/>
  <c r="I108" i="6" s="1"/>
  <c r="H89" i="6"/>
  <c r="L88" i="6"/>
  <c r="J88" i="6"/>
  <c r="H88" i="6"/>
  <c r="I8" i="6"/>
  <c r="G88" i="6"/>
  <c r="F88" i="6"/>
  <c r="N32" i="6"/>
  <c r="O32" i="6"/>
  <c r="M32" i="6"/>
  <c r="D32" i="6"/>
  <c r="C32" i="6"/>
  <c r="H32" i="6"/>
  <c r="B7" i="6"/>
  <c r="B3" i="6"/>
  <c r="E5" i="9"/>
  <c r="M8" i="6"/>
  <c r="K8" i="6"/>
  <c r="F1" i="6"/>
  <c r="G8" i="6"/>
  <c r="F8" i="6"/>
  <c r="B6" i="6"/>
  <c r="B5" i="6"/>
  <c r="B4" i="6"/>
  <c r="C25" i="9"/>
  <c r="G91" i="6"/>
  <c r="G92" i="6"/>
  <c r="G93" i="6"/>
  <c r="G94" i="6"/>
  <c r="G95" i="6"/>
  <c r="G96" i="6"/>
  <c r="G97" i="6"/>
  <c r="G98" i="6"/>
  <c r="G99" i="6"/>
  <c r="G100" i="6"/>
  <c r="G101" i="6"/>
  <c r="G102" i="6"/>
  <c r="G103" i="6"/>
  <c r="G104" i="6"/>
  <c r="G105" i="6"/>
  <c r="G106" i="6"/>
  <c r="G107" i="6"/>
  <c r="G108" i="6"/>
  <c r="F90" i="6"/>
  <c r="F91" i="6"/>
  <c r="F92" i="6"/>
  <c r="F93" i="6"/>
  <c r="F94" i="6"/>
  <c r="F95" i="6"/>
  <c r="F96" i="6"/>
  <c r="F97" i="6"/>
  <c r="F98" i="6"/>
  <c r="F99" i="6"/>
  <c r="F100" i="6"/>
  <c r="F101" i="6"/>
  <c r="F102" i="6"/>
  <c r="F103" i="6"/>
  <c r="F104" i="6"/>
  <c r="F105" i="6"/>
  <c r="F106" i="6"/>
  <c r="F107" i="6"/>
  <c r="F108" i="6"/>
  <c r="F89" i="6"/>
  <c r="D90" i="6"/>
  <c r="E90" i="6"/>
  <c r="D91" i="6"/>
  <c r="E91" i="6"/>
  <c r="D92" i="6"/>
  <c r="E92" i="6"/>
  <c r="D93" i="6"/>
  <c r="E93" i="6"/>
  <c r="D94" i="6"/>
  <c r="E94" i="6"/>
  <c r="D95" i="6"/>
  <c r="E95" i="6"/>
  <c r="D96" i="6"/>
  <c r="E96" i="6"/>
  <c r="D97" i="6"/>
  <c r="E97" i="6"/>
  <c r="D98" i="6"/>
  <c r="E98" i="6"/>
  <c r="D99" i="6"/>
  <c r="E99" i="6"/>
  <c r="D100" i="6"/>
  <c r="E100" i="6"/>
  <c r="D101" i="6"/>
  <c r="E101" i="6"/>
  <c r="D102" i="6"/>
  <c r="E102" i="6"/>
  <c r="D103" i="6"/>
  <c r="E103" i="6"/>
  <c r="D104" i="6"/>
  <c r="E104" i="6"/>
  <c r="D105" i="6"/>
  <c r="E105" i="6"/>
  <c r="D106" i="6"/>
  <c r="E106" i="6"/>
  <c r="D107" i="6"/>
  <c r="E107" i="6"/>
  <c r="D108" i="6"/>
  <c r="E108" i="6"/>
  <c r="E89" i="6"/>
  <c r="D89" i="6"/>
  <c r="C90" i="6"/>
  <c r="J90" i="6" s="1"/>
  <c r="C91" i="6"/>
  <c r="C92" i="6"/>
  <c r="C93" i="6"/>
  <c r="C94" i="6"/>
  <c r="C95" i="6"/>
  <c r="C96" i="6"/>
  <c r="C97" i="6"/>
  <c r="C98" i="6"/>
  <c r="C99" i="6"/>
  <c r="C100" i="6"/>
  <c r="C101" i="6"/>
  <c r="C102" i="6"/>
  <c r="C103" i="6"/>
  <c r="C104" i="6"/>
  <c r="C105" i="6"/>
  <c r="C106" i="6"/>
  <c r="C107" i="6"/>
  <c r="C108" i="6"/>
  <c r="C89" i="6"/>
  <c r="L89" i="6" s="1"/>
  <c r="P33" i="6"/>
  <c r="O34" i="6"/>
  <c r="O35" i="6"/>
  <c r="O36" i="6"/>
  <c r="O37" i="6"/>
  <c r="O38" i="6"/>
  <c r="O39" i="6"/>
  <c r="O40" i="6"/>
  <c r="O42" i="6"/>
  <c r="O43" i="6"/>
  <c r="O44" i="6"/>
  <c r="O45" i="6"/>
  <c r="O46" i="6"/>
  <c r="O47" i="6"/>
  <c r="O48" i="6"/>
  <c r="O49" i="6"/>
  <c r="O50" i="6"/>
  <c r="O51" i="6"/>
  <c r="O52" i="6"/>
  <c r="O53" i="6"/>
  <c r="O54" i="6"/>
  <c r="O55" i="6"/>
  <c r="O56" i="6"/>
  <c r="O57" i="6"/>
  <c r="O58" i="6"/>
  <c r="O59" i="6"/>
  <c r="O60" i="6"/>
  <c r="O61" i="6"/>
  <c r="O62" i="6"/>
  <c r="O63" i="6"/>
  <c r="O64" i="6"/>
  <c r="O65" i="6"/>
  <c r="O66" i="6"/>
  <c r="O67" i="6"/>
  <c r="O68" i="6"/>
  <c r="O69" i="6"/>
  <c r="O70" i="6"/>
  <c r="O71" i="6"/>
  <c r="O72" i="6"/>
  <c r="O73" i="6"/>
  <c r="O74" i="6"/>
  <c r="O75" i="6"/>
  <c r="O76" i="6"/>
  <c r="O77" i="6"/>
  <c r="O78" i="6"/>
  <c r="O79" i="6"/>
  <c r="O80" i="6"/>
  <c r="O81" i="6"/>
  <c r="O82" i="6"/>
  <c r="M83" i="6"/>
  <c r="G83" i="6"/>
  <c r="C2" i="9"/>
  <c r="C3" i="9"/>
  <c r="C4" i="9"/>
  <c r="C5" i="9"/>
  <c r="C6" i="9"/>
  <c r="C7" i="9"/>
  <c r="C8" i="9"/>
  <c r="C9" i="9"/>
  <c r="C10" i="9"/>
  <c r="C11" i="9"/>
  <c r="C12" i="9"/>
  <c r="C13" i="9"/>
  <c r="C14" i="9"/>
  <c r="C15" i="9"/>
  <c r="C16" i="9"/>
  <c r="C17" i="9"/>
  <c r="C18" i="9"/>
  <c r="C19" i="9"/>
  <c r="C20" i="9"/>
  <c r="C21" i="9"/>
  <c r="C22" i="9"/>
  <c r="C23" i="9"/>
  <c r="C24" i="9"/>
  <c r="C26" i="9"/>
  <c r="C27" i="9"/>
  <c r="C28" i="9"/>
  <c r="C29" i="9"/>
  <c r="C30" i="9"/>
  <c r="C31" i="9"/>
  <c r="C32" i="9"/>
  <c r="C33" i="9"/>
  <c r="C34" i="9"/>
  <c r="C35" i="9"/>
  <c r="C36" i="9"/>
  <c r="C37" i="9"/>
  <c r="C38" i="9"/>
  <c r="C39" i="9"/>
  <c r="L90" i="6" l="1"/>
  <c r="I90" i="6"/>
  <c r="I89" i="6"/>
  <c r="E112" i="6" s="1"/>
  <c r="M89" i="6"/>
  <c r="K89" i="6"/>
  <c r="D114" i="6"/>
  <c r="M90" i="6"/>
  <c r="K90" i="6"/>
  <c r="D113" i="6"/>
  <c r="K91" i="6"/>
  <c r="D112" i="6"/>
  <c r="D111" i="6"/>
  <c r="G32" i="6"/>
  <c r="C114" i="6"/>
  <c r="C113" i="6"/>
  <c r="C112" i="6"/>
  <c r="B109" i="6"/>
  <c r="B29" i="6"/>
  <c r="M88" i="6"/>
  <c r="K88" i="6"/>
  <c r="I88" i="6"/>
  <c r="E88" i="6"/>
  <c r="D88" i="6"/>
  <c r="D8" i="6"/>
  <c r="C88" i="6"/>
  <c r="C8" i="6"/>
  <c r="P32" i="6"/>
  <c r="K32" i="6"/>
  <c r="J32" i="6"/>
  <c r="F32" i="6"/>
  <c r="E32" i="6"/>
  <c r="B31" i="6"/>
  <c r="G6" i="6"/>
  <c r="G4" i="6"/>
  <c r="E4" i="9"/>
  <c r="E3" i="9"/>
  <c r="E2" i="9"/>
  <c r="G3" i="6"/>
  <c r="P34" i="6"/>
  <c r="P35" i="6"/>
  <c r="P36" i="6"/>
  <c r="P37" i="6"/>
  <c r="P38" i="6"/>
  <c r="P39" i="6"/>
  <c r="P40" i="6"/>
  <c r="P41" i="6"/>
  <c r="P42" i="6"/>
  <c r="P43" i="6"/>
  <c r="P44" i="6"/>
  <c r="P45" i="6"/>
  <c r="P46" i="6"/>
  <c r="P47" i="6"/>
  <c r="P48" i="6"/>
  <c r="P49" i="6"/>
  <c r="P50" i="6"/>
  <c r="P51" i="6"/>
  <c r="P52" i="6"/>
  <c r="P53" i="6"/>
  <c r="P54" i="6"/>
  <c r="P55" i="6"/>
  <c r="P56" i="6"/>
  <c r="P57" i="6"/>
  <c r="P58" i="6"/>
  <c r="P59" i="6"/>
  <c r="P60" i="6"/>
  <c r="P61" i="6"/>
  <c r="P62" i="6"/>
  <c r="P63" i="6"/>
  <c r="P64" i="6"/>
  <c r="P65" i="6"/>
  <c r="P66" i="6"/>
  <c r="P67" i="6"/>
  <c r="P68" i="6"/>
  <c r="P69" i="6"/>
  <c r="P70" i="6"/>
  <c r="P71" i="6"/>
  <c r="P72" i="6"/>
  <c r="P73" i="6"/>
  <c r="P74" i="6"/>
  <c r="P75" i="6"/>
  <c r="P76" i="6"/>
  <c r="P77" i="6"/>
  <c r="P78" i="6"/>
  <c r="P79" i="6"/>
  <c r="P80" i="6"/>
  <c r="P81" i="6"/>
  <c r="P82" i="6"/>
  <c r="E113" i="6" l="1"/>
  <c r="M91" i="6"/>
  <c r="E114" i="6" s="1"/>
  <c r="G109" i="6" l="1"/>
  <c r="F109" i="6"/>
  <c r="J109" i="6"/>
  <c r="K109" i="6" l="1"/>
  <c r="M109" i="6"/>
  <c r="I109" i="6"/>
  <c r="L109" i="6"/>
  <c r="H109" i="6"/>
  <c r="G29" i="6" l="1"/>
  <c r="F29" i="6"/>
  <c r="I29" i="6" l="1"/>
  <c r="J29" i="6"/>
  <c r="M29" i="6"/>
  <c r="H29" i="6"/>
  <c r="L29" i="6"/>
  <c r="K29" i="6"/>
  <c r="J13" i="1" l="1"/>
  <c r="J15" i="1"/>
  <c r="J17" i="1"/>
  <c r="H17" i="1"/>
  <c r="I17" i="1"/>
  <c r="I15" i="1"/>
  <c r="I13" i="1"/>
  <c r="H15" i="1"/>
  <c r="H1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tc={F42AAF96-1D46-4511-98B7-3CB01EFF8E86}</author>
  </authors>
  <commentList>
    <comment ref="O32" authorId="0" shapeId="0" xr:uid="{F42AAF96-1D46-4511-98B7-3CB01EFF8E86}">
      <text>
        <t>[Threaded comment]
Your version of Excel allows you to read this threaded comment; however, any edits to it will get removed if the file is opened in a newer version of Excel. Learn more: https://go.microsoft.com/fwlink/?linkid=870924
Comment:
    Formula to relate first table program to second table data entry and selection of program to perform calculation of G33 /F9:F28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tc={09E3087B-E5F7-4055-A4BB-E4A6A4370F8A}</author>
  </authors>
  <commentList>
    <comment ref="A8" authorId="0" shapeId="0" xr:uid="{09E3087B-E5F7-4055-A4BB-E4A6A4370F8A}">
      <text>
        <t>[Threaded comment]
Your version of Excel allows you to read this threaded comment; however, any edits to it will get removed if the file is opened in a newer version of Excel. Learn more: https://go.microsoft.com/fwlink/?linkid=870924
Comment:
    @Liza Baez  
Reply:
    @Ivana Harrington What I need to review on this comment?</t>
      </text>
    </comment>
  </commentList>
</comments>
</file>

<file path=xl/sharedStrings.xml><?xml version="1.0" encoding="utf-8"?>
<sst xmlns="http://schemas.openxmlformats.org/spreadsheetml/2006/main" count="1677" uniqueCount="493">
  <si>
    <t>New York State</t>
  </si>
  <si>
    <t>Homes &amp; Community Renewal</t>
  </si>
  <si>
    <t>Office of Economic Opportunity and Partnership Development</t>
  </si>
  <si>
    <r>
      <t>Website:</t>
    </r>
    <r>
      <rPr>
        <u/>
        <sz val="12"/>
        <color theme="1"/>
        <rFont val="Calibri"/>
        <family val="1"/>
        <scheme val="minor"/>
      </rPr>
      <t xml:space="preserve"> www.nyshcr.org/oeopd</t>
    </r>
  </si>
  <si>
    <t>Email:  Econ.Opportunity@nyshcr.org</t>
  </si>
  <si>
    <t>UTILIZATION PLAN (PROC-2)</t>
  </si>
  <si>
    <r>
      <t xml:space="preserve">Utilization of certified minority- and women-owned business enterprises for non-commercially useful functions may not be counted towards utilization of certified minority and women-owned business enterprises. </t>
    </r>
    <r>
      <rPr>
        <b/>
        <i/>
        <sz val="11"/>
        <color theme="1"/>
        <rFont val="Calibri"/>
        <family val="2"/>
        <scheme val="minor"/>
      </rPr>
      <t>MWBE</t>
    </r>
    <r>
      <rPr>
        <i/>
        <sz val="11"/>
        <color theme="1"/>
        <rFont val="Calibri"/>
        <family val="2"/>
        <scheme val="minor"/>
      </rPr>
      <t xml:space="preserve">
Utilization of service-disabled veteran-owned businesses for non-commercially useful functions may not be counted towards utilization of certified service-disabled veteran-owned businesses . </t>
    </r>
    <r>
      <rPr>
        <b/>
        <i/>
        <sz val="11"/>
        <color theme="1"/>
        <rFont val="Calibri"/>
        <family val="2"/>
        <scheme val="minor"/>
      </rPr>
      <t>SDVOB</t>
    </r>
  </si>
  <si>
    <t>Project ID or SHARS#</t>
  </si>
  <si>
    <t>Contract Amount</t>
  </si>
  <si>
    <t>Funding Amount</t>
  </si>
  <si>
    <t>MBE % Required</t>
  </si>
  <si>
    <t>WBE % Required</t>
  </si>
  <si>
    <t>SDVOB % Required</t>
  </si>
  <si>
    <t>Plan Type:</t>
  </si>
  <si>
    <t>Utilization Plan Summary</t>
  </si>
  <si>
    <t>Select One:</t>
  </si>
  <si>
    <t>MBE $ Required</t>
  </si>
  <si>
    <t>MBE % Proposed</t>
  </si>
  <si>
    <t>MBE $ Proposed</t>
  </si>
  <si>
    <t>WBE $ Required</t>
  </si>
  <si>
    <t>WBE % Proposed</t>
  </si>
  <si>
    <t>WBE $ Proposed</t>
  </si>
  <si>
    <t>Contractor Information</t>
  </si>
  <si>
    <t xml:space="preserve"> Name</t>
  </si>
  <si>
    <t>Address</t>
  </si>
  <si>
    <t>Federal ID #</t>
  </si>
  <si>
    <t>Telephone
Number</t>
  </si>
  <si>
    <t>Email Address</t>
  </si>
  <si>
    <t>SDVOB $ 
Required</t>
  </si>
  <si>
    <t>SDVOB % Proposed</t>
  </si>
  <si>
    <t>SDVOB $ Proposed</t>
  </si>
  <si>
    <t>OEOPD USE ONLY</t>
  </si>
  <si>
    <t>Plan Status:</t>
  </si>
  <si>
    <t>Developer/Grantee Information</t>
  </si>
  <si>
    <t>X</t>
  </si>
  <si>
    <t xml:space="preserve">Name </t>
  </si>
  <si>
    <t>Authorized Signature</t>
  </si>
  <si>
    <t>Date:</t>
  </si>
  <si>
    <t xml:space="preserve"> Comments</t>
  </si>
  <si>
    <t>Pursuant to Executive Law Article 15-A, my firm proposes to use the certified MWBE firms listed below.
Pursuant to Executive Law Article 17-B, my firm proposes to use the certified SDVOB firms listed below.</t>
  </si>
  <si>
    <t>Name of Company Official</t>
  </si>
  <si>
    <t>Name of Company</t>
  </si>
  <si>
    <t>Title</t>
  </si>
  <si>
    <t>Date</t>
  </si>
  <si>
    <t>Subcontractor Information</t>
  </si>
  <si>
    <t>Anticipated Contract Dates</t>
  </si>
  <si>
    <t>Firm Name</t>
  </si>
  <si>
    <t>Firm Address</t>
  </si>
  <si>
    <t>Firm Telephone Number</t>
  </si>
  <si>
    <t>Firm
Federal ID#</t>
  </si>
  <si>
    <t xml:space="preserve">Firm MWBE Certification Type </t>
  </si>
  <si>
    <t>Firm SDVOB Certification Type</t>
  </si>
  <si>
    <t>General Description of Work to be Performed</t>
  </si>
  <si>
    <t>Dollar Value of Contract</t>
  </si>
  <si>
    <t xml:space="preserve">Start </t>
  </si>
  <si>
    <t>Completion</t>
  </si>
  <si>
    <t>Field Name</t>
  </si>
  <si>
    <t>Instructions</t>
  </si>
  <si>
    <t>Contractor Name and Address</t>
  </si>
  <si>
    <t>The name of the contractor in charge of construction for this project.  If you are a grantee or another entity performing your own construction, indicated yourself here.</t>
  </si>
  <si>
    <t>Contractor Federal ID#</t>
  </si>
  <si>
    <t>The taxpayer ID# of the contractor in charge of construction for this project.  If you are a grantee or another entity performing your own construction, indicated your taxpayer ID# here.</t>
  </si>
  <si>
    <t>Work Location</t>
  </si>
  <si>
    <t>The city, town or municipality in which the project is located.</t>
  </si>
  <si>
    <t>Project Name or ID#</t>
  </si>
  <si>
    <t>For DHCR/HTFC projects, indicate SHARS number.  For AHC projects, indicate grant number.</t>
  </si>
  <si>
    <t>Reporting Quarter</t>
  </si>
  <si>
    <t>Indicate which quarter this report is for:  
-Quarter 1: April-June 30
-Quarter 2: July 1 - September 30
-Quarter 3: October 1 - December 31
-Quarter 4: January 1 - March 31</t>
  </si>
  <si>
    <t>Reporting Year</t>
  </si>
  <si>
    <t>Indicate the year this report is for.</t>
  </si>
  <si>
    <t>Name of Person Submitting Report</t>
  </si>
  <si>
    <t>Indicate the name of the person submitting this report.  If there are any questions about this report this is the person who will be contacted.</t>
  </si>
  <si>
    <t>Title of Person Submitting Report</t>
  </si>
  <si>
    <t>Indicate the title of the person submitting this report</t>
  </si>
  <si>
    <t>Email Address of Person Submitting Report</t>
  </si>
  <si>
    <t>Indicate the email address of the person submitting this report</t>
  </si>
  <si>
    <t>Name of the the firm contracted/subcontracted to perform the necessary work</t>
  </si>
  <si>
    <t>Address of the the firm contracted/subcontracted to perform the necessary work</t>
  </si>
  <si>
    <t>Firm Phone Number</t>
  </si>
  <si>
    <t>Phone number of the the firm contracted/subcontracted to perform the necessary work</t>
  </si>
  <si>
    <t>Firm Federal ID #</t>
  </si>
  <si>
    <t>Taxpayer ID# of the the firm contracted/subcontracted to perform the necessary work</t>
  </si>
  <si>
    <t>MWBE Firm Certification Type</t>
  </si>
  <si>
    <r>
      <t xml:space="preserve">Certification type of the firm as follows:
-MBE - NYS Certified: A Minority Business Enterprised as certified by New York State
-WBE - NYS Certified: A Woman Business Enterprised as certified by New York State 
-MBE - Certification Pending: A Minority Business Enterprised which has applied for certification from New York State but the outcome of their application has yet to be determined
-WBE - Certification Pending: A Woman Business Enterprised which has applied for certification from New York State but the outcome of their application has yet to be determined
-MBE Uncertified: A Minority Business Enterprise which is not certified as such by New York State
-WBE Uncertified: A Woman Business Enterprise which is not certified as such by New York State
-N/A: All other firms which do not fit into the above categories
</t>
    </r>
    <r>
      <rPr>
        <b/>
        <i/>
        <sz val="11"/>
        <color theme="1"/>
        <rFont val="Calibri"/>
        <family val="2"/>
        <scheme val="minor"/>
      </rPr>
      <t>Note: Only NYS Certified MBEs and WBEs will be counted towards the Article 15-A goal of the project.</t>
    </r>
  </si>
  <si>
    <t>SDVOB Firm Certification Type</t>
  </si>
  <si>
    <r>
      <t xml:space="preserve">Certification type of the firm as follows:
-SDVOB - NYS Certified: A Service-Disabled Veteran-Owned Business as Certified by New York State
-SDVOB - Certification Pending: A Service-Disabled Veteran-Owned Business which has applied for certification from New York State but the outcome of their application has yet to be determined
-SDVOB - Uncertified: A Service-Disabled Veteran-Owned Business which is not certified as such by New York State
-N/A: All other firms which do not fit into the above categories
</t>
    </r>
    <r>
      <rPr>
        <b/>
        <i/>
        <sz val="11"/>
        <color theme="1"/>
        <rFont val="Calibri"/>
        <family val="2"/>
        <scheme val="minor"/>
      </rPr>
      <t>Note: Only NYS Certified SDVOBs will be counted towards the Article 17-B goal of the project.</t>
    </r>
  </si>
  <si>
    <t>Abbreviated Scope of Services</t>
  </si>
  <si>
    <t>A brief description of the work to be performed by the firm indicated.</t>
  </si>
  <si>
    <t>Written Contract?</t>
  </si>
  <si>
    <t>A contract which includes the scope of services indicated in the previous field.  This includes written agreements for the provision of supplies, etc.</t>
  </si>
  <si>
    <t>Payment this Period</t>
  </si>
  <si>
    <t>Indicate the dollar amount the firm indicated was paid for the reporting period (Reporting Quarter and Reporting Year)</t>
  </si>
  <si>
    <t>Total Contract Dollar Amount</t>
  </si>
  <si>
    <t xml:space="preserve">Indicate the dollar amount of the contract. </t>
  </si>
  <si>
    <t>MBE - NYS Certified</t>
  </si>
  <si>
    <t>WBE - NYS Certified</t>
  </si>
  <si>
    <t>MBE - Certification
Pending</t>
  </si>
  <si>
    <t>WBE - Certification
Pending</t>
  </si>
  <si>
    <t>MBE - Uncertified</t>
  </si>
  <si>
    <t>WBE - Uncertified</t>
  </si>
  <si>
    <t>N/A</t>
  </si>
  <si>
    <t>SDVOB - NYS Certified</t>
  </si>
  <si>
    <t>SDVOB - Certification Pending</t>
  </si>
  <si>
    <t>SDVOB - Uncertified</t>
  </si>
  <si>
    <t>Initial</t>
  </si>
  <si>
    <t>Amended</t>
  </si>
  <si>
    <t>Approved</t>
  </si>
  <si>
    <t>Rejected</t>
  </si>
  <si>
    <t xml:space="preserve">Language/Idioma: </t>
  </si>
  <si>
    <t>English</t>
  </si>
  <si>
    <t>Home Repair, Reconstruction, or Relocation Program</t>
  </si>
  <si>
    <t>Title Clearance Program</t>
  </si>
  <si>
    <t>MBE</t>
  </si>
  <si>
    <t>WBE</t>
  </si>
  <si>
    <t>LSA</t>
  </si>
  <si>
    <t>Total</t>
  </si>
  <si>
    <t>%</t>
  </si>
  <si>
    <t>Name of Program (English)</t>
  </si>
  <si>
    <t>Name of Program (Spanish)</t>
  </si>
  <si>
    <t>Name of Program (Drop Down)</t>
  </si>
  <si>
    <t>N32 Dropdown</t>
  </si>
  <si>
    <t>B6 Dropdown</t>
  </si>
  <si>
    <t>Programa de Reparación, Reconstrucción o Reubicación</t>
  </si>
  <si>
    <t>Programa de autorización de títulos</t>
  </si>
  <si>
    <t>Rental Assistance Program</t>
  </si>
  <si>
    <t>Programa de ayuda al alquiler</t>
  </si>
  <si>
    <t>Social Interest Housing Program</t>
  </si>
  <si>
    <t>Programa de Vivienda de Interés Social</t>
  </si>
  <si>
    <t>Housing Counseling Program</t>
  </si>
  <si>
    <t>Programa de Asesoría de Vivienda</t>
  </si>
  <si>
    <t>CDBG-DR Gap to Low Income Housing Tax Credits Program (LIHTC)</t>
  </si>
  <si>
    <t>Programa de Brecha CDBG-DR de los Créditos Contributivos de Vivienda por Ingresos Bajos</t>
  </si>
  <si>
    <t>Community Energy and Water Resilience Installations Program</t>
  </si>
  <si>
    <t>Programa para Instalaciones Comunitarias para la Resiliencia Energética y Abastecimiento de Agua</t>
  </si>
  <si>
    <t>Homebuyer Assistance Program</t>
  </si>
  <si>
    <t>Programa de Asistencia Directa al Comprador</t>
  </si>
  <si>
    <t>Blue Roof Repair Program</t>
  </si>
  <si>
    <t>Programa de Estudios de Techos Azules</t>
  </si>
  <si>
    <t>Small Business Financing Program</t>
  </si>
  <si>
    <t>Programa de Financiación de Pequeñas Empresas</t>
  </si>
  <si>
    <t>Small Business Incubators and Accelerators Program</t>
  </si>
  <si>
    <t>Programa de Incubadoras y Aceleradoras de Pequeñas Empresas</t>
  </si>
  <si>
    <t>Workforce Training Program</t>
  </si>
  <si>
    <t>Programa de formación de la mano de obra</t>
  </si>
  <si>
    <t>RE-GROW PR Urban-Rural Agriculture Program</t>
  </si>
  <si>
    <t>Programa de agricultura urbana-rural Re-grow PR</t>
  </si>
  <si>
    <t>Tourism &amp; Business Marketing Program</t>
  </si>
  <si>
    <t>Programa de marketing turístico y empresarial</t>
  </si>
  <si>
    <t>Economic Development Investment Portfolio for Growth Program</t>
  </si>
  <si>
    <t>Programa de Cartera de Inversión en Desarrollo Económico</t>
  </si>
  <si>
    <t>Non-Federal Match Program</t>
  </si>
  <si>
    <t>Programa de Pareo de Partidas No Federales</t>
  </si>
  <si>
    <t>City Revitalization Program</t>
  </si>
  <si>
    <t>Programa de Revitalización de la Ciudad</t>
  </si>
  <si>
    <t>Whole Community Resilience Planning Program</t>
  </si>
  <si>
    <t>Programa de planificación de la resiliencia de toda la comunidad</t>
  </si>
  <si>
    <t>Puerto Rico Geospatial Framework (Geoframe)</t>
  </si>
  <si>
    <t>Programa Marco Geoespacial de Puerto Rico</t>
  </si>
  <si>
    <t>Municipal Recovery Planning Program</t>
  </si>
  <si>
    <t>Programa para la Recuperación Municipal</t>
  </si>
  <si>
    <t>Infrastructure Mitigation</t>
  </si>
  <si>
    <t>Mitigación en la Infraestructura</t>
  </si>
  <si>
    <t>MIT-SFH-Single Family Housing Mitigation Program</t>
  </si>
  <si>
    <t>MIT-Programa de Mitigación para Viviendas Unifamiliares</t>
  </si>
  <si>
    <t>MIT-SIH-Social Interest Housing Mitigation</t>
  </si>
  <si>
    <t>MIT-Programa de Mitigación para Viviendas de Interés Social</t>
  </si>
  <si>
    <t>MIT-MSC-Multi-Sector Community Mitigation</t>
  </si>
  <si>
    <t>MIT-Programa Multisectorial para la Mitigación Comunitaria</t>
  </si>
  <si>
    <t>MIT-Direct Contract with PRDOH (Not Program Related)</t>
  </si>
  <si>
    <t>Contrato MIT-Direct con VIVIENDA (no relacionado con el programa)</t>
  </si>
  <si>
    <t>MIT-IMPS-Infrastructure Mitigation Program Strategic</t>
  </si>
  <si>
    <t>MIT- Programa de Mitigación de Infraestructura Estrategica</t>
  </si>
  <si>
    <t>MIT-IMPC-Infrastructure Mitigation Program Competitive</t>
  </si>
  <si>
    <t>MIT- Programa de Mitigación de Infraestructura Competitiva</t>
  </si>
  <si>
    <t>MIT-HMGP-Match Set Aside</t>
  </si>
  <si>
    <t>MIT-Programa de Subvenciones de Mitigación de Riesgos</t>
  </si>
  <si>
    <t>MIT-HSA-Healthcare Set Aside</t>
  </si>
  <si>
    <t>MIT-Programa de Reserva para el Cuidado de la Salud</t>
  </si>
  <si>
    <t>MIT-IPG-Economic Development Investment Portfolio for Growth</t>
  </si>
  <si>
    <t>MIT-Programa de Cartera de Inversión en desarrollo Económico y Crecimiento</t>
  </si>
  <si>
    <t>MIT-CEWRI-HH Housing Installation Program</t>
  </si>
  <si>
    <t>MIT-CEWRI-HH Programa de Instalación de Vivienda</t>
  </si>
  <si>
    <t>MIT-CEWRI-CI-Community Installation Program</t>
  </si>
  <si>
    <t>MIT-CEWRI-CI-Programa de Instalación Comunitaria</t>
  </si>
  <si>
    <t>MIT-RAD Collection Program</t>
  </si>
  <si>
    <t>MIT-RAD Programa de Recolección</t>
  </si>
  <si>
    <t>MIT-MAPS-Mitigation and Adaptation Policy Support Program</t>
  </si>
  <si>
    <t>MIT-MAPS-Programa de Apoyo a Políticas de Mitigación y Adaptación MAPS</t>
  </si>
  <si>
    <t>MIT-PCB-Planning and Capacity Building Program</t>
  </si>
  <si>
    <t>MIT-PCB-Programa de Planificación y Desarrollo de Capacidades</t>
  </si>
  <si>
    <t>Energy Grid Rehabilitation and Reconstruction-ER1</t>
  </si>
  <si>
    <t>ER1-Programa de Distribución de Costos para Rehabilitación y Reconstrucción de la Red Eléctrica</t>
  </si>
  <si>
    <t>Electrical Power Reliability and Resilience Program-ER2</t>
  </si>
  <si>
    <t>ER2-Programa para la Fiabilidad y la Resiliencia de la Energía Eléctrica</t>
  </si>
  <si>
    <t>Earthquakes R3</t>
  </si>
  <si>
    <t>Temblores R3</t>
  </si>
  <si>
    <t>Name of Contractor/Subrecipient</t>
  </si>
  <si>
    <t>Not listed</t>
  </si>
  <si>
    <t>Academia de Directores Medicos de PR, Inc</t>
  </si>
  <si>
    <t>Action Service Corporation</t>
  </si>
  <si>
    <t>ADVision, PSC Alvarez Diaz &amp; Villalon</t>
  </si>
  <si>
    <t>AECOM Technical Services, Inc.</t>
  </si>
  <si>
    <t>AIREKO ENERGY SOLUTION, LLC</t>
  </si>
  <si>
    <t>Alianza Municipal de Servicios Integrados, Inc.</t>
  </si>
  <si>
    <t>Alliance for the Recovery of PR, SRL</t>
  </si>
  <si>
    <t>AMRC, LLC</t>
  </si>
  <si>
    <t>ANG Construction, INC.</t>
  </si>
  <si>
    <t>Arcadis Caribe, PSC</t>
  </si>
  <si>
    <t>Arecibo Baseball Academy, Inc</t>
  </si>
  <si>
    <t>Assurance and Consulting Group, LLC</t>
  </si>
  <si>
    <t>Atkins Caribe, LLP</t>
  </si>
  <si>
    <t>Automobile Accident Compensation Administration</t>
  </si>
  <si>
    <t>Autoridad del Puerto de Ponce</t>
  </si>
  <si>
    <t>BBDO PUERTO RICO, INC.</t>
  </si>
  <si>
    <t>Behar Ybarra &amp; Associates, LLC</t>
  </si>
  <si>
    <t>Boys and Girls Clubs of Puerto Rico</t>
  </si>
  <si>
    <t>Business Atelier</t>
  </si>
  <si>
    <t>CABRERA GRUPO AUTOMOTRIZ LLC</t>
  </si>
  <si>
    <t>Carbono 3 LLC</t>
  </si>
  <si>
    <t>Caribbean Data System, Inc.</t>
  </si>
  <si>
    <t>Caribbean University, Inc</t>
  </si>
  <si>
    <t>Caribe Tecno, CRL</t>
  </si>
  <si>
    <t>Casa Protegida Julia de Burgos, Inc.</t>
  </si>
  <si>
    <t>Centro Deambulantes Cristo Pobre, Inc.</t>
  </si>
  <si>
    <t>Centro Margarita, Inc.</t>
  </si>
  <si>
    <t>Centro María Mazzarello Alepsi, Inc.</t>
  </si>
  <si>
    <t>Centro para Emprendedores, Inc.</t>
  </si>
  <si>
    <t>CENTRO PARA LA RECONSTRUCCION DEL HABITAT, INC.</t>
  </si>
  <si>
    <t>Centro Sor Isolina Ferré, Inc.</t>
  </si>
  <si>
    <t>CMA Architects and Engineers, Inc.</t>
  </si>
  <si>
    <t>Coalición de Coaliciones Pro-Personas Sin Hogar de Puerto Rico, Inc</t>
  </si>
  <si>
    <t>Community Development Venture Capital Alliance</t>
  </si>
  <si>
    <t>Compañía para el Desarrollo Integral de la Península de Cantera</t>
  </si>
  <si>
    <t>CONNECTION TRAVEL, INC</t>
  </si>
  <si>
    <t>Consorcio del Sur (CONSUR)</t>
  </si>
  <si>
    <t>Consumer Credit Counseling Services of Puerto Rico</t>
  </si>
  <si>
    <t>Cooperativa  de Ahorro y Crédito Sagrada Familia</t>
  </si>
  <si>
    <t>Corp. Desarrollo Económico de Trujillo Alto (CDETA)</t>
  </si>
  <si>
    <t>Corp. Educativa Ramón Barquin/ DBA American Military Academy</t>
  </si>
  <si>
    <t>Corporacion Centro Cardiovascular de Puerto Rico y el Caribe</t>
  </si>
  <si>
    <t>Corporacion del Conservatorio de Musica de Puerto Rico</t>
  </si>
  <si>
    <t>Corporacion Desarrollo Economico, Vivienda y Salud (CODEVyS)</t>
  </si>
  <si>
    <t>Corporación del Proyecto Enlace del Caño Martín Peña</t>
  </si>
  <si>
    <t>Corporacion para el Financiamiento Empresarial del Comercio y de las Comunidades</t>
  </si>
  <si>
    <t>CPM PR, LLC</t>
  </si>
  <si>
    <t>CRM JV, LLC.</t>
  </si>
  <si>
    <t>CTEH Government Services, LLC</t>
  </si>
  <si>
    <t>Custom Homes, INC.</t>
  </si>
  <si>
    <t>De Angel &amp; Compañía, CPA, LLC</t>
  </si>
  <si>
    <t>Department of Natural and Environmental Resources</t>
  </si>
  <si>
    <t>Deval, LLC</t>
  </si>
  <si>
    <t>Distribuidora Blanco, Inc.</t>
  </si>
  <si>
    <t>D'Leading Business Solutions, Inc.</t>
  </si>
  <si>
    <t>DSW Homes, LLC</t>
  </si>
  <si>
    <t>Eco Recursos Comunitarios, Inc.</t>
  </si>
  <si>
    <t>Economic Development Bank for Puerto Rico</t>
  </si>
  <si>
    <t>EDP University of Puerto Rico, Inc</t>
  </si>
  <si>
    <t>Engineering &amp; Planning Services, LLC</t>
  </si>
  <si>
    <t>Enterprise Community Partners Inc</t>
  </si>
  <si>
    <t>ERAS Legal Services, PSC</t>
  </si>
  <si>
    <t>Escuela de Artes Plásticas y Diseño de Puerto Rico</t>
  </si>
  <si>
    <t>Estancia Corazón, Inc.</t>
  </si>
  <si>
    <t>Exi Network Corp</t>
  </si>
  <si>
    <t>F.S. Surveying, PSC</t>
  </si>
  <si>
    <t>Family Endeavors dba Endeavors, Inc.</t>
  </si>
  <si>
    <t>Farm in the City Seeds LLC</t>
  </si>
  <si>
    <t>Fondo de Inversión y Desarrollo Cooperativo (Fidecoop)</t>
  </si>
  <si>
    <t>Foundation For Puerto Rico</t>
  </si>
  <si>
    <t>FR-BLDM, LLC</t>
  </si>
  <si>
    <t>Fundación Biblioteca Rafael Hernández Colón, Inc.</t>
  </si>
  <si>
    <t>Fundación Borincana, Inc.</t>
  </si>
  <si>
    <t>Fundación Modesto Gotay, Inc.</t>
  </si>
  <si>
    <t>Fundación Sila M. Calderón, Inc.</t>
  </si>
  <si>
    <t>GenPower</t>
  </si>
  <si>
    <t>Geographic Mapping Technologies Corporation</t>
  </si>
  <si>
    <t>GM Sectec, Corp.</t>
  </si>
  <si>
    <t>González Law Services, PSC</t>
  </si>
  <si>
    <t>Gorico Advisory Group PR, LLC</t>
  </si>
  <si>
    <t>Green Energy &amp; Fuels, Inc.</t>
  </si>
  <si>
    <t>Habitat for Humanity  of Puerto Rico, Inc.</t>
  </si>
  <si>
    <t>Hernández &amp; Gorrín,, LLC</t>
  </si>
  <si>
    <t>Hispanic Federation, Inc</t>
  </si>
  <si>
    <t>Hogar Crea, Inc.</t>
  </si>
  <si>
    <t>Hogar de Ayuda El Refugio</t>
  </si>
  <si>
    <t>Hogar Ruth para Mujeres Maltratadas, Inc.</t>
  </si>
  <si>
    <t>Horne, LLP</t>
  </si>
  <si>
    <t>Hunt, Guillot and Associates, LLC</t>
  </si>
  <si>
    <t>ICF Incorporated, LLC</t>
  </si>
  <si>
    <t>Industria Lechera de Puerto Rico (Indulac)</t>
  </si>
  <si>
    <t>Information Technology Developers Group, Inc.</t>
  </si>
  <si>
    <t>Innovative Emergency Management, Inc.</t>
  </si>
  <si>
    <t>Institute for Building Technology and Safety</t>
  </si>
  <si>
    <t>Institute of Puerto Rican Culture</t>
  </si>
  <si>
    <t>Instituto Pre-Vocacional e Industrial de PR, Inc.</t>
  </si>
  <si>
    <t>Instituto Psicopedagógico de Puerto Rico</t>
  </si>
  <si>
    <t>Integra Design Group, PSC</t>
  </si>
  <si>
    <t>Integrated Design Solutions, Inc.</t>
  </si>
  <si>
    <t>Inter American University of Puerto Rico</t>
  </si>
  <si>
    <t>Interboro Systems Corporation</t>
  </si>
  <si>
    <t>Karla Furniture Manufacturing Inc</t>
  </si>
  <si>
    <t>Kevane Grant Thornton, LLP</t>
  </si>
  <si>
    <t>Key Integrated Solutions, Inc.</t>
  </si>
  <si>
    <t>Lemoine Disaster Recovery, LLC</t>
  </si>
  <si>
    <t>Lighthouse Integrated Services Corp</t>
  </si>
  <si>
    <t>LinkActiv, LLC</t>
  </si>
  <si>
    <t>Local Redevelopment Authority for Roosevelt Roads</t>
  </si>
  <si>
    <t>Lote 23 LLC</t>
  </si>
  <si>
    <t>LPG CPA, PSC</t>
  </si>
  <si>
    <t>Lucha contra el Sida, Inc.</t>
  </si>
  <si>
    <t>M2M GLOBAL, CORP</t>
  </si>
  <si>
    <t>Marini Pietrantoni Muñiz, LLC</t>
  </si>
  <si>
    <t>Mauro, Inc.</t>
  </si>
  <si>
    <t>Mennonite General Hospital, Inc</t>
  </si>
  <si>
    <t>Mujer Emprende Puerto Rico, Inc.</t>
  </si>
  <si>
    <t>Multiservicios Koqui, LLC</t>
  </si>
  <si>
    <t>Municipality of Adjuntas</t>
  </si>
  <si>
    <t>Municipality of Aguada</t>
  </si>
  <si>
    <t>Municipality of Aguadilla</t>
  </si>
  <si>
    <t>Municipality of Aguas Buenas</t>
  </si>
  <si>
    <t>Municipality of Aibonito</t>
  </si>
  <si>
    <t>Municipality of Añasco</t>
  </si>
  <si>
    <t>Municipality of Arecibo</t>
  </si>
  <si>
    <t>Municipality of Arroyo</t>
  </si>
  <si>
    <t>Municipality of Barceloneta</t>
  </si>
  <si>
    <t>Municipality of Barranquitas</t>
  </si>
  <si>
    <t>Municipality of Bayamón</t>
  </si>
  <si>
    <t>Municipality of Cabo Rojo</t>
  </si>
  <si>
    <t>Municipality of Caguas</t>
  </si>
  <si>
    <t>Municipality of Camuy</t>
  </si>
  <si>
    <t>Municipality of Canóvanas</t>
  </si>
  <si>
    <t>Municipality of Carolina</t>
  </si>
  <si>
    <t>Municipality of Cataño</t>
  </si>
  <si>
    <t>Municipality of Cayey</t>
  </si>
  <si>
    <t>Municipality of Ceiba</t>
  </si>
  <si>
    <t>Municipality of Ciales</t>
  </si>
  <si>
    <t>Municipality of Cidra</t>
  </si>
  <si>
    <t>Municipality of Coamo</t>
  </si>
  <si>
    <t>Municipality of Comerío</t>
  </si>
  <si>
    <t>Municipality of Corozal</t>
  </si>
  <si>
    <t>Municipality of Culebra</t>
  </si>
  <si>
    <t>Municipality of Dorado</t>
  </si>
  <si>
    <t>Municipality of Fajardo</t>
  </si>
  <si>
    <t>Municipality of Florida</t>
  </si>
  <si>
    <t>Municipality of Guánica</t>
  </si>
  <si>
    <t>Municipality of Guayama</t>
  </si>
  <si>
    <t>Municipality of Guayanilla</t>
  </si>
  <si>
    <t>Municipality of Guaynabo</t>
  </si>
  <si>
    <t>Municipality of Gurabo</t>
  </si>
  <si>
    <t>Municipality of Hatillo</t>
  </si>
  <si>
    <t>Municipality of Hormigueros</t>
  </si>
  <si>
    <t>Municipality of Humacao</t>
  </si>
  <si>
    <t>Municipality of Isabela</t>
  </si>
  <si>
    <t>Municipality of Jayuya</t>
  </si>
  <si>
    <t>Municipality of Juana Díaz</t>
  </si>
  <si>
    <t>Municipality of Juncos</t>
  </si>
  <si>
    <t>Municipality of Lajas</t>
  </si>
  <si>
    <t>Municipality of Lares</t>
  </si>
  <si>
    <t>Municipality of Las Marías</t>
  </si>
  <si>
    <t>Municipality of Las Piedras</t>
  </si>
  <si>
    <t>Municipality of Loíza</t>
  </si>
  <si>
    <t>Municipality of Luquillo</t>
  </si>
  <si>
    <t>Municipality of Manatí</t>
  </si>
  <si>
    <t>Municipality of Maricao</t>
  </si>
  <si>
    <t>Municipality of Maunabo</t>
  </si>
  <si>
    <t>Municipality of Mayaguez</t>
  </si>
  <si>
    <t>Municipality of Moca</t>
  </si>
  <si>
    <t>Municipality of Morovis</t>
  </si>
  <si>
    <t>Municipality of Naguabo</t>
  </si>
  <si>
    <t>Municipality of Naranjito</t>
  </si>
  <si>
    <t>Municipality of Orocovis</t>
  </si>
  <si>
    <t>Municipality of Patillas</t>
  </si>
  <si>
    <t>Municipality of Peñuelas</t>
  </si>
  <si>
    <t>Municipality of Ponce</t>
  </si>
  <si>
    <t>Municipality of Quebradillas</t>
  </si>
  <si>
    <t>Municipality of Rincon</t>
  </si>
  <si>
    <t>Municipality of Río Grande</t>
  </si>
  <si>
    <t>Municipality of Sabana Grande</t>
  </si>
  <si>
    <t>Municipality of Salinas</t>
  </si>
  <si>
    <t>Municipality of San Germán</t>
  </si>
  <si>
    <t>Municipality of San Juan</t>
  </si>
  <si>
    <t>Municipality of San Lorenzo</t>
  </si>
  <si>
    <t>Municipality of San Sebastián</t>
  </si>
  <si>
    <t>Municipality of Santa Isabel</t>
  </si>
  <si>
    <t>Municipality of Toa Alta</t>
  </si>
  <si>
    <t>Municipality of Toa Baja</t>
  </si>
  <si>
    <t>Municipality of Trujillo Alto</t>
  </si>
  <si>
    <t>Municipality of Utuado</t>
  </si>
  <si>
    <t>Municipality of Vega Alta</t>
  </si>
  <si>
    <t>Municipality of Vega Baja</t>
  </si>
  <si>
    <t>Municipality of Vieques</t>
  </si>
  <si>
    <t>Municipality of Villalba</t>
  </si>
  <si>
    <t>Municipality of Yabucoa</t>
  </si>
  <si>
    <t>Municipality of Yauco</t>
  </si>
  <si>
    <t>National Development Council</t>
  </si>
  <si>
    <t>National Main Street Center, Inc. WCRP</t>
  </si>
  <si>
    <t>Nuestra Escuela, Inc.</t>
  </si>
  <si>
    <t>Office of The Governor</t>
  </si>
  <si>
    <t>OGMA Language Studio</t>
  </si>
  <si>
    <t>One Stop Career Center of Puerto Rico, Inc.</t>
  </si>
  <si>
    <t>Oppenheimer LLC</t>
  </si>
  <si>
    <t>Ortiz, Lord, Hope &amp; Associates, Inc.</t>
  </si>
  <si>
    <t>OSP Consortium, LLC</t>
  </si>
  <si>
    <t>Para la Naturaleza, Inc</t>
  </si>
  <si>
    <t>Paraiso Infantil, Inc</t>
  </si>
  <si>
    <t>Pasaje Cultural, Inc.</t>
  </si>
  <si>
    <t>Pathstone Corporation</t>
  </si>
  <si>
    <t>Picorelli&amp; Picorelli, CRL</t>
  </si>
  <si>
    <t>Plexos Group, LLC</t>
  </si>
  <si>
    <t>Ponce Neighborhood Housing Services, Inc.</t>
  </si>
  <si>
    <t>PR Courts Administration Office (OAT)</t>
  </si>
  <si>
    <t>PR DEPARTMENT OF THE FAMILY</t>
  </si>
  <si>
    <t>Prime Security and Technologies, Inc.</t>
  </si>
  <si>
    <t>ProAssets, LLC</t>
  </si>
  <si>
    <t>Programa de Educación Comunal de Entrega y Servicio, Inc.</t>
  </si>
  <si>
    <t>Protechos, Inc.</t>
  </si>
  <si>
    <t>Public Building Authority</t>
  </si>
  <si>
    <t>PUBLICIDAD TERE SUAREZ LLC.</t>
  </si>
  <si>
    <t>Puerto Rican Organization to Motivate, Enlighten and Serve Addicts, Inc.</t>
  </si>
  <si>
    <t>Puerto Rico Administration of Mental Health and Anti-Addiciton Services</t>
  </si>
  <si>
    <t>Puerto Rico Aqueduct and Sewer Authority</t>
  </si>
  <si>
    <t>Puerto Rico Community Foundation, Inc.</t>
  </si>
  <si>
    <t>Puerto Rico Convention Center District Authority</t>
  </si>
  <si>
    <t>Puerto Rico Department of Agriculture</t>
  </si>
  <si>
    <t>Puerto Rico Department of Consumer Affairs (DACO)</t>
  </si>
  <si>
    <t>Puerto Rico Department of Corrections and 
Rehabilitation</t>
  </si>
  <si>
    <t>Puerto Rico Department of Education</t>
  </si>
  <si>
    <t>Puerto Rico Department of Health</t>
  </si>
  <si>
    <t>Puerto Rico Department of Justice</t>
  </si>
  <si>
    <t>Puerto Rico Department of Transportation and Public Work</t>
  </si>
  <si>
    <t>Puerto Rico Department of Treasury</t>
  </si>
  <si>
    <t>Puerto Rico Electric Power Authority</t>
  </si>
  <si>
    <t>Puerto Rico Fine Arts Center Corporation</t>
  </si>
  <si>
    <t>Puerto Rico Highway and Transportation Authority</t>
  </si>
  <si>
    <t>Puerto Rico Housing Finance Authority</t>
  </si>
  <si>
    <t>Puerto Rico Industrial Development Company</t>
  </si>
  <si>
    <t>Puerto Rico Land Administration</t>
  </si>
  <si>
    <t>Puerto Rico Land Authority</t>
  </si>
  <si>
    <t>Puerto Rico Medical Services Administration</t>
  </si>
  <si>
    <t>Puerto Rico National Guard</t>
  </si>
  <si>
    <t>Puerto Rico Neighborhood Housing Services, Corp.</t>
  </si>
  <si>
    <t>Puerto Rico Planning Board</t>
  </si>
  <si>
    <t>Puerto Rico Port Authority</t>
  </si>
  <si>
    <t>Puerto Rico Public Broadcasting Corporation</t>
  </si>
  <si>
    <t>Puerto Rico Public Housing Administration</t>
  </si>
  <si>
    <t>Puerto Rico Public Private Partnerships Authority on Behalf of the Central Office for Recovery, Reconstruction, and Resiliency</t>
  </si>
  <si>
    <t>Puerto Rico Science, Technology &amp; Research Trust</t>
  </si>
  <si>
    <t>Puerto Rico Sport and Recreation Department</t>
  </si>
  <si>
    <t>Puerto Rico State Historic Preservation Office</t>
  </si>
  <si>
    <t>Puerto Rico Techno Economic Corridor, Inc.</t>
  </si>
  <si>
    <t>Pura Energia, Inc.</t>
  </si>
  <si>
    <t>Q.R. &amp; Asociados, LLC.</t>
  </si>
  <si>
    <t>Rebuilders PR, LLC.</t>
  </si>
  <si>
    <t>Red de Intérpretes, Traductores y Asociados (R.I.T.A)</t>
  </si>
  <si>
    <t>Ricoh Puerto Rico, Inc.</t>
  </si>
  <si>
    <t>ROV Engineering Services PSC</t>
  </si>
  <si>
    <t>Royale Blue Hospitality LLC</t>
  </si>
  <si>
    <t>Sabana Grande Community and Economic Development SACED, Corp.</t>
  </si>
  <si>
    <t>Saint Patrick's School, Inc</t>
  </si>
  <si>
    <t>Santiago Romero &amp; Asociados LLC.</t>
  </si>
  <si>
    <t>Sistema Universitario Ana G. Méndez, Inc.-Universidad Ana G. Mendez Recinto de Cupey</t>
  </si>
  <si>
    <t>SLSCO, LLP.</t>
  </si>
  <si>
    <t>Sociedad Española de Auxilio Mutuo y Beneficiencia de PR</t>
  </si>
  <si>
    <t>Sociedad Pro Hospital del Niño Inc.</t>
  </si>
  <si>
    <t>State Election Commission of Puerto Rico</t>
  </si>
  <si>
    <t>State Insurance Fund Corporation</t>
  </si>
  <si>
    <t>SWCA, Incorporated</t>
  </si>
  <si>
    <t>Synerlution Energy, LLC</t>
  </si>
  <si>
    <t>TELECONTACTO - TELECONTACT INC.</t>
  </si>
  <si>
    <t>Tetra Tech, Inc.</t>
  </si>
  <si>
    <t>THE CORRECTIONAL HEALTH PROGRAM</t>
  </si>
  <si>
    <t>Thompson Construction Group, INC.</t>
  </si>
  <si>
    <t>Tiber Health, Public Benefit Corporation</t>
  </si>
  <si>
    <t>Tidal Basin Caribe, LLC</t>
  </si>
  <si>
    <t>Torres-Rosa Consulting Engineering, PSC</t>
  </si>
  <si>
    <t>Toscano Clements Taylor, LLC</t>
  </si>
  <si>
    <t>Trade and Exports Company</t>
  </si>
  <si>
    <t>Universidad Central de Bayamón, Inc</t>
  </si>
  <si>
    <t>Universidad Central del Caribe, Inc</t>
  </si>
  <si>
    <t>Universidad de Puerto Rico - Río Piedras</t>
  </si>
  <si>
    <t>Universidad de Puerto Rico - Río Piedras Centro de Apoyo a la Innovación y Comercialización (UPR I + C)</t>
  </si>
  <si>
    <t>Universidad de Puerto Rico en Humacao</t>
  </si>
  <si>
    <t>Universidad del Sagrado Corazón</t>
  </si>
  <si>
    <t>University of Puerto Rico</t>
  </si>
  <si>
    <t>University of Puerto Rico - Mayagüez</t>
  </si>
  <si>
    <t>UPR Comprehensive Cancer Center</t>
  </si>
  <si>
    <t>Venegas Construction Corp</t>
  </si>
  <si>
    <t>Vidal, Nieves &amp; Bauza, LLC</t>
  </si>
  <si>
    <t>Vitrina Solidaria, Inc.</t>
  </si>
  <si>
    <t>VPH MOTOR CORP</t>
  </si>
  <si>
    <t>Xpert's LLC</t>
  </si>
  <si>
    <t>YARDI SYSTEM, INC</t>
  </si>
  <si>
    <t>Yates-Bird, LLC</t>
  </si>
  <si>
    <t>Young Men's Christian Association of San Juan, Inc.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</si>
</sst>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4" formatCode="_(&quot;$&quot;* #,##0.00_);_(&quot;$&quot;* \(#,##0.00\);_(&quot;$&quot;* &quot;-&quot;??_);_(@_)"/>
    <numFmt numFmtId="164" formatCode="&quot;$&quot;#,##0.00"/>
    <numFmt numFmtId="165" formatCode="[$-409]mmmm\ d\,\ yyyy;@"/>
    <numFmt numFmtId="166" formatCode="_(&quot;$&quot;* #,##0.000_);_(&quot;$&quot;* \(#,##0.000\);_(&quot;$&quot;* &quot;-&quot;??_);_(@_)"/>
    <numFmt numFmtId="167" formatCode="[&lt;=9999999]###\-####;\(###\)\ ###\-####"/>
  </numFmts>
  <fonts count="3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Times New Roman"/>
      <family val="1"/>
    </font>
    <font>
      <sz val="12"/>
      <color theme="1"/>
      <name val="Calibri"/>
      <family val="1"/>
      <scheme val="minor"/>
    </font>
    <font>
      <b/>
      <sz val="12"/>
      <color theme="1"/>
      <name val="Calibri"/>
      <family val="1"/>
      <scheme val="minor"/>
    </font>
    <font>
      <i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"/>
      <name val="Calibri"/>
      <family val="1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entury Gothic"/>
      <family val="2"/>
    </font>
    <font>
      <b/>
      <sz val="18"/>
      <color theme="1"/>
      <name val="Century Gothic"/>
      <family val="2"/>
    </font>
    <font>
      <b/>
      <sz val="11"/>
      <color theme="1"/>
      <name val="Century Gothic"/>
      <family val="2"/>
    </font>
    <font>
      <sz val="11"/>
      <color theme="0"/>
      <name val="Century Gothic"/>
      <family val="2"/>
    </font>
    <font>
      <b/>
      <sz val="11"/>
      <color theme="0"/>
      <name val="Century Gothic"/>
      <family val="2"/>
    </font>
    <font>
      <sz val="12"/>
      <color theme="1"/>
      <name val="Century Gothic"/>
      <family val="2"/>
    </font>
    <font>
      <b/>
      <sz val="12"/>
      <color theme="0"/>
      <name val="Century Gothic"/>
      <family val="2"/>
    </font>
    <font>
      <b/>
      <sz val="11"/>
      <color theme="2" tint="-0.749992370372631"/>
      <name val="Century Gothic"/>
      <family val="2"/>
    </font>
    <font>
      <b/>
      <sz val="11"/>
      <color theme="1" tint="0.249977111117893"/>
      <name val="Century Gothic"/>
      <family val="2"/>
    </font>
    <font>
      <sz val="12"/>
      <color theme="0"/>
      <name val="Calibri"/>
      <family val="2"/>
      <scheme val="minor"/>
    </font>
    <font>
      <b/>
      <sz val="12"/>
      <color indexed="8"/>
      <name val="Arial"/>
      <family val="2"/>
    </font>
    <font>
      <sz val="10"/>
      <color rgb="FF000000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theme="0"/>
      <name val="Century Gothic"/>
      <family val="2"/>
    </font>
    <font>
      <b/>
      <sz val="12"/>
      <color theme="0"/>
      <name val="Calibri"/>
      <family val="2"/>
      <scheme val="minor"/>
    </font>
    <font>
      <sz val="9"/>
      <color theme="1"/>
      <name val="Century Gothic"/>
      <family val="2"/>
    </font>
    <font>
      <sz val="11"/>
      <name val="Century Gothic"/>
      <family val="2"/>
    </font>
  </fonts>
  <fills count="1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-0.249977111117893"/>
        <bgColor indexed="64"/>
      </patternFill>
    </fill>
  </fills>
  <borders count="42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rgb="FFFF0000"/>
      </top>
      <bottom style="thin">
        <color theme="1"/>
      </bottom>
      <diagonal/>
    </border>
    <border>
      <left style="thin">
        <color theme="1"/>
      </left>
      <right style="thin">
        <color rgb="FFFF0000"/>
      </right>
      <top style="thin">
        <color rgb="FFFF0000"/>
      </top>
      <bottom style="thin">
        <color theme="1"/>
      </bottom>
      <diagonal/>
    </border>
    <border>
      <left style="thin">
        <color rgb="FFFF0000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rgb="FFFF0000"/>
      </right>
      <top style="thin">
        <color theme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rgb="FFFF0000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/>
      <diagonal/>
    </border>
    <border>
      <left/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/>
      <top/>
      <bottom/>
      <diagonal/>
    </border>
    <border>
      <left/>
      <right style="thin">
        <color rgb="FFFF0000"/>
      </right>
      <top/>
      <bottom/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theme="1"/>
      </right>
      <top style="thin">
        <color rgb="FFFF0000"/>
      </top>
      <bottom style="thin">
        <color theme="1"/>
      </bottom>
      <diagonal/>
    </border>
    <border>
      <left style="thin">
        <color rgb="FFFF0000"/>
      </left>
      <right style="thin">
        <color auto="1"/>
      </right>
      <top style="thin">
        <color auto="1"/>
      </top>
      <bottom style="thin">
        <color rgb="FFFF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rgb="FFFF0000"/>
      </bottom>
      <diagonal/>
    </border>
    <border>
      <left style="thin">
        <color auto="1"/>
      </left>
      <right style="thin">
        <color rgb="FFFF0000"/>
      </right>
      <top style="thin">
        <color auto="1"/>
      </top>
      <bottom style="thin">
        <color rgb="FFFF0000"/>
      </bottom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rgb="FFFF0000"/>
      </right>
      <top style="thin">
        <color theme="1"/>
      </top>
      <bottom/>
      <diagonal/>
    </border>
    <border>
      <left style="thin">
        <color rgb="FFFF000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rgb="FFFF0000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theme="3" tint="0.39997558519241921"/>
      </left>
      <right style="thin">
        <color theme="3" tint="0.39997558519241921"/>
      </right>
      <top style="thin">
        <color theme="3" tint="0.39997558519241921"/>
      </top>
      <bottom style="thin">
        <color theme="3" tint="0.39997558519241921"/>
      </bottom>
      <diagonal/>
    </border>
    <border>
      <left/>
      <right/>
      <top style="thin">
        <color theme="3" tint="0.39997558519241921"/>
      </top>
      <bottom/>
      <diagonal/>
    </border>
    <border>
      <left style="thin">
        <color theme="3" tint="0.39997558519241921"/>
      </left>
      <right/>
      <top style="thin">
        <color theme="3" tint="0.39997558519241921"/>
      </top>
      <bottom style="thin">
        <color theme="3" tint="0.39997558519241921"/>
      </bottom>
      <diagonal/>
    </border>
    <border>
      <left/>
      <right style="thin">
        <color theme="3" tint="0.39997558519241921"/>
      </right>
      <top style="thin">
        <color theme="3" tint="0.39997558519241921"/>
      </top>
      <bottom style="thin">
        <color theme="3" tint="0.39997558519241921"/>
      </bottom>
      <diagonal/>
    </border>
    <border>
      <left/>
      <right/>
      <top style="thin">
        <color theme="3" tint="0.39997558519241921"/>
      </top>
      <bottom style="thin">
        <color theme="3" tint="0.39997558519241921"/>
      </bottom>
      <diagonal/>
    </border>
    <border>
      <left/>
      <right/>
      <top/>
      <bottom style="thin">
        <color theme="3" tint="0.39997558519241921"/>
      </bottom>
      <diagonal/>
    </border>
    <border>
      <left style="thin">
        <color theme="8" tint="0.39994506668294322"/>
      </left>
      <right style="thin">
        <color theme="8" tint="0.39994506668294322"/>
      </right>
      <top style="thin">
        <color theme="8" tint="0.39994506668294322"/>
      </top>
      <bottom style="thin">
        <color theme="8" tint="0.39994506668294322"/>
      </bottom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4506668294322"/>
      </top>
      <bottom style="thin">
        <color theme="3" tint="0.39994506668294322"/>
      </bottom>
      <diagonal/>
    </border>
    <border>
      <left style="thin">
        <color theme="3" tint="0.39997558519241921"/>
      </left>
      <right style="thin">
        <color theme="3" tint="0.39997558519241921"/>
      </right>
      <top style="thin">
        <color theme="3" tint="0.39997558519241921"/>
      </top>
      <bottom/>
      <diagonal/>
    </border>
    <border>
      <left style="thin">
        <color theme="3" tint="0.39997558519241921"/>
      </left>
      <right style="thin">
        <color theme="3" tint="0.39994506668294322"/>
      </right>
      <top style="thin">
        <color theme="3" tint="0.39997558519241921"/>
      </top>
      <bottom style="thin">
        <color theme="3" tint="0.39994506668294322"/>
      </bottom>
      <diagonal/>
    </border>
    <border>
      <left style="thin">
        <color theme="3" tint="0.39997558519241921"/>
      </left>
      <right style="thin">
        <color theme="3" tint="0.39994506668294322"/>
      </right>
      <top style="thin">
        <color theme="3" tint="0.39997558519241921"/>
      </top>
      <bottom style="thin">
        <color theme="3" tint="0.39997558519241921"/>
      </bottom>
      <diagonal/>
    </border>
  </borders>
  <cellStyleXfs count="4">
    <xf numFmtId="0" fontId="0" fillId="0" borderId="0"/>
    <xf numFmtId="44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32" fillId="0" borderId="0" applyNumberFormat="0" applyFill="0" applyBorder="0" applyAlignment="0" applyProtection="0"/>
  </cellStyleXfs>
  <cellXfs count="205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/>
    <xf numFmtId="0" fontId="4" fillId="0" borderId="0" xfId="0" applyFont="1"/>
    <xf numFmtId="0" fontId="6" fillId="0" borderId="0" xfId="0" applyFont="1"/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8" fillId="0" borderId="0" xfId="0" applyFont="1"/>
    <xf numFmtId="0" fontId="4" fillId="0" borderId="0" xfId="0" applyFont="1" applyAlignment="1">
      <alignment vertical="center" wrapText="1"/>
    </xf>
    <xf numFmtId="0" fontId="5" fillId="0" borderId="0" xfId="0" applyFont="1"/>
    <xf numFmtId="0" fontId="3" fillId="0" borderId="0" xfId="0" applyFont="1" applyAlignment="1">
      <alignment wrapText="1"/>
    </xf>
    <xf numFmtId="0" fontId="3" fillId="0" borderId="0" xfId="0" applyFont="1"/>
    <xf numFmtId="0" fontId="15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0" fontId="10" fillId="0" borderId="0" xfId="0" applyFont="1" applyAlignment="1">
      <alignment wrapText="1"/>
    </xf>
    <xf numFmtId="10" fontId="11" fillId="0" borderId="0" xfId="0" applyNumberFormat="1" applyFont="1" applyAlignment="1">
      <alignment horizontal="center"/>
    </xf>
    <xf numFmtId="0" fontId="0" fillId="0" borderId="0" xfId="0" applyAlignment="1">
      <alignment horizontal="left"/>
    </xf>
    <xf numFmtId="10" fontId="12" fillId="3" borderId="6" xfId="0" applyNumberFormat="1" applyFont="1" applyFill="1" applyBorder="1"/>
    <xf numFmtId="0" fontId="12" fillId="3" borderId="6" xfId="0" applyFont="1" applyFill="1" applyBorder="1"/>
    <xf numFmtId="0" fontId="3" fillId="3" borderId="6" xfId="0" applyFont="1" applyFill="1" applyBorder="1" applyAlignment="1">
      <alignment horizontal="center" wrapText="1"/>
    </xf>
    <xf numFmtId="49" fontId="13" fillId="0" borderId="0" xfId="0" applyNumberFormat="1" applyFont="1"/>
    <xf numFmtId="164" fontId="3" fillId="3" borderId="6" xfId="0" applyNumberFormat="1" applyFont="1" applyFill="1" applyBorder="1" applyAlignment="1">
      <alignment horizontal="center" wrapText="1"/>
    </xf>
    <xf numFmtId="0" fontId="12" fillId="3" borderId="6" xfId="0" applyFont="1" applyFill="1" applyBorder="1" applyAlignment="1">
      <alignment horizontal="center" vertical="center" wrapText="1"/>
    </xf>
    <xf numFmtId="164" fontId="10" fillId="0" borderId="6" xfId="0" applyNumberFormat="1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164" fontId="2" fillId="0" borderId="3" xfId="0" applyNumberFormat="1" applyFont="1" applyBorder="1" applyAlignment="1" applyProtection="1">
      <alignment horizontal="center"/>
      <protection hidden="1"/>
    </xf>
    <xf numFmtId="10" fontId="2" fillId="0" borderId="4" xfId="0" applyNumberFormat="1" applyFont="1" applyBorder="1" applyAlignment="1" applyProtection="1">
      <alignment horizontal="center"/>
      <protection hidden="1"/>
    </xf>
    <xf numFmtId="164" fontId="2" fillId="0" borderId="5" xfId="0" applyNumberFormat="1" applyFont="1" applyBorder="1" applyAlignment="1" applyProtection="1">
      <alignment horizontal="center"/>
      <protection hidden="1"/>
    </xf>
    <xf numFmtId="10" fontId="1" fillId="4" borderId="7" xfId="0" applyNumberFormat="1" applyFont="1" applyFill="1" applyBorder="1" applyAlignment="1" applyProtection="1">
      <alignment horizontal="center"/>
      <protection hidden="1"/>
    </xf>
    <xf numFmtId="10" fontId="1" fillId="4" borderId="4" xfId="0" applyNumberFormat="1" applyFont="1" applyFill="1" applyBorder="1" applyAlignment="1" applyProtection="1">
      <alignment horizontal="center"/>
      <protection hidden="1"/>
    </xf>
    <xf numFmtId="10" fontId="1" fillId="4" borderId="5" xfId="0" applyNumberFormat="1" applyFont="1" applyFill="1" applyBorder="1" applyAlignment="1" applyProtection="1">
      <alignment horizontal="center"/>
      <protection hidden="1"/>
    </xf>
    <xf numFmtId="0" fontId="1" fillId="4" borderId="3" xfId="0" applyFont="1" applyFill="1" applyBorder="1" applyAlignment="1" applyProtection="1">
      <alignment horizontal="center"/>
      <protection hidden="1"/>
    </xf>
    <xf numFmtId="0" fontId="0" fillId="0" borderId="9" xfId="0" applyBorder="1" applyAlignment="1" applyProtection="1">
      <alignment horizontal="right"/>
      <protection hidden="1"/>
    </xf>
    <xf numFmtId="0" fontId="0" fillId="0" borderId="6" xfId="0" applyBorder="1" applyAlignment="1" applyProtection="1">
      <alignment horizontal="center"/>
      <protection locked="0"/>
    </xf>
    <xf numFmtId="164" fontId="0" fillId="0" borderId="6" xfId="0" applyNumberFormat="1" applyBorder="1" applyAlignment="1" applyProtection="1">
      <alignment horizontal="center"/>
      <protection locked="0"/>
    </xf>
    <xf numFmtId="10" fontId="11" fillId="0" borderId="6" xfId="0" applyNumberFormat="1" applyFont="1" applyBorder="1" applyAlignment="1" applyProtection="1">
      <alignment horizontal="center"/>
      <protection locked="0"/>
    </xf>
    <xf numFmtId="0" fontId="3" fillId="3" borderId="6" xfId="0" applyFont="1" applyFill="1" applyBorder="1" applyAlignment="1" applyProtection="1">
      <alignment horizontal="center" wrapText="1"/>
      <protection locked="0"/>
    </xf>
    <xf numFmtId="0" fontId="0" fillId="0" borderId="6" xfId="0" applyBorder="1" applyProtection="1">
      <protection locked="0"/>
    </xf>
    <xf numFmtId="164" fontId="0" fillId="0" borderId="6" xfId="0" applyNumberFormat="1" applyBorder="1" applyProtection="1">
      <protection locked="0"/>
    </xf>
    <xf numFmtId="14" fontId="0" fillId="0" borderId="6" xfId="0" applyNumberFormat="1" applyBorder="1" applyProtection="1">
      <protection locked="0"/>
    </xf>
    <xf numFmtId="0" fontId="0" fillId="0" borderId="0" xfId="0" applyProtection="1">
      <protection locked="0"/>
    </xf>
    <xf numFmtId="164" fontId="0" fillId="0" borderId="18" xfId="0" applyNumberFormat="1" applyBorder="1" applyAlignment="1">
      <alignment horizontal="right"/>
    </xf>
    <xf numFmtId="164" fontId="2" fillId="0" borderId="24" xfId="0" applyNumberFormat="1" applyFont="1" applyBorder="1" applyAlignment="1" applyProtection="1">
      <alignment horizontal="center"/>
      <protection hidden="1"/>
    </xf>
    <xf numFmtId="10" fontId="2" fillId="0" borderId="25" xfId="0" applyNumberFormat="1" applyFont="1" applyBorder="1" applyAlignment="1" applyProtection="1">
      <alignment horizontal="center"/>
      <protection hidden="1"/>
    </xf>
    <xf numFmtId="164" fontId="2" fillId="0" borderId="26" xfId="0" applyNumberFormat="1" applyFont="1" applyBorder="1" applyAlignment="1" applyProtection="1">
      <alignment horizontal="center"/>
      <protection hidden="1"/>
    </xf>
    <xf numFmtId="0" fontId="3" fillId="0" borderId="6" xfId="0" applyFont="1" applyBorder="1"/>
    <xf numFmtId="0" fontId="0" fillId="0" borderId="6" xfId="0" applyBorder="1"/>
    <xf numFmtId="0" fontId="0" fillId="0" borderId="6" xfId="0" applyBorder="1" applyAlignment="1">
      <alignment wrapText="1"/>
    </xf>
    <xf numFmtId="0" fontId="0" fillId="0" borderId="29" xfId="0" applyBorder="1"/>
    <xf numFmtId="49" fontId="0" fillId="0" borderId="29" xfId="0" applyNumberFormat="1" applyBorder="1" applyAlignment="1">
      <alignment wrapText="1"/>
    </xf>
    <xf numFmtId="0" fontId="3" fillId="3" borderId="6" xfId="0" applyFont="1" applyFill="1" applyBorder="1"/>
    <xf numFmtId="0" fontId="0" fillId="0" borderId="6" xfId="0" applyBorder="1" applyAlignment="1" applyProtection="1">
      <alignment wrapText="1"/>
      <protection locked="0"/>
    </xf>
    <xf numFmtId="0" fontId="0" fillId="0" borderId="0" xfId="0" applyAlignment="1">
      <alignment horizontal="left" wrapText="1"/>
    </xf>
    <xf numFmtId="14" fontId="0" fillId="0" borderId="6" xfId="0" applyNumberFormat="1" applyBorder="1" applyAlignment="1" applyProtection="1">
      <alignment horizontal="center"/>
      <protection locked="0"/>
    </xf>
    <xf numFmtId="0" fontId="1" fillId="4" borderId="27" xfId="0" applyFont="1" applyFill="1" applyBorder="1" applyAlignment="1" applyProtection="1">
      <alignment horizontal="center" wrapText="1"/>
      <protection hidden="1"/>
    </xf>
    <xf numFmtId="0" fontId="1" fillId="4" borderId="6" xfId="0" applyFont="1" applyFill="1" applyBorder="1" applyAlignment="1" applyProtection="1">
      <alignment horizontal="center" wrapText="1"/>
      <protection hidden="1"/>
    </xf>
    <xf numFmtId="0" fontId="1" fillId="4" borderId="28" xfId="0" applyFont="1" applyFill="1" applyBorder="1" applyAlignment="1" applyProtection="1">
      <alignment horizontal="center" wrapText="1"/>
      <protection hidden="1"/>
    </xf>
    <xf numFmtId="164" fontId="2" fillId="0" borderId="21" xfId="0" applyNumberFormat="1" applyFont="1" applyBorder="1" applyAlignment="1" applyProtection="1">
      <alignment horizontal="center"/>
      <protection hidden="1"/>
    </xf>
    <xf numFmtId="10" fontId="2" fillId="0" borderId="22" xfId="0" applyNumberFormat="1" applyFont="1" applyBorder="1" applyAlignment="1" applyProtection="1">
      <alignment horizontal="center"/>
      <protection hidden="1"/>
    </xf>
    <xf numFmtId="164" fontId="2" fillId="0" borderId="23" xfId="0" applyNumberFormat="1" applyFont="1" applyBorder="1" applyAlignment="1" applyProtection="1">
      <alignment horizontal="center"/>
      <protection hidden="1"/>
    </xf>
    <xf numFmtId="0" fontId="3" fillId="0" borderId="6" xfId="0" applyFont="1" applyBorder="1" applyAlignment="1" applyProtection="1">
      <alignment horizontal="center" wrapText="1"/>
      <protection locked="0"/>
    </xf>
    <xf numFmtId="10" fontId="0" fillId="0" borderId="6" xfId="0" applyNumberFormat="1" applyBorder="1" applyAlignment="1" applyProtection="1">
      <alignment horizontal="center"/>
      <protection locked="0"/>
    </xf>
    <xf numFmtId="0" fontId="20" fillId="0" borderId="0" xfId="0" applyFont="1"/>
    <xf numFmtId="0" fontId="20" fillId="0" borderId="0" xfId="0" applyFont="1" applyAlignment="1">
      <alignment horizontal="left" vertical="center"/>
    </xf>
    <xf numFmtId="0" fontId="25" fillId="0" borderId="0" xfId="0" applyFont="1"/>
    <xf numFmtId="0" fontId="0" fillId="0" borderId="6" xfId="0" applyBorder="1" applyAlignment="1">
      <alignment horizontal="left"/>
    </xf>
    <xf numFmtId="0" fontId="3" fillId="3" borderId="6" xfId="0" applyFont="1" applyFill="1" applyBorder="1" applyAlignment="1" applyProtection="1">
      <alignment horizontal="center"/>
      <protection locked="0"/>
    </xf>
    <xf numFmtId="0" fontId="3" fillId="3" borderId="6" xfId="0" applyFont="1" applyFill="1" applyBorder="1" applyAlignment="1">
      <alignment horizontal="center"/>
    </xf>
    <xf numFmtId="49" fontId="4" fillId="0" borderId="0" xfId="0" applyNumberFormat="1" applyFont="1" applyAlignment="1">
      <alignment horizontal="center"/>
    </xf>
    <xf numFmtId="0" fontId="0" fillId="0" borderId="6" xfId="0" applyBorder="1" applyAlignment="1" applyProtection="1">
      <alignment horizontal="left" wrapText="1"/>
      <protection locked="0"/>
    </xf>
    <xf numFmtId="0" fontId="0" fillId="0" borderId="6" xfId="0" applyBorder="1" applyAlignment="1" applyProtection="1">
      <alignment horizontal="center" wrapText="1"/>
      <protection locked="0"/>
    </xf>
    <xf numFmtId="0" fontId="20" fillId="7" borderId="31" xfId="0" applyFont="1" applyFill="1" applyBorder="1" applyAlignment="1">
      <alignment horizontal="left" vertical="center"/>
    </xf>
    <xf numFmtId="0" fontId="26" fillId="7" borderId="31" xfId="0" applyFont="1" applyFill="1" applyBorder="1" applyAlignment="1">
      <alignment horizontal="left" vertical="center" wrapText="1"/>
    </xf>
    <xf numFmtId="44" fontId="26" fillId="7" borderId="31" xfId="1" applyFont="1" applyFill="1" applyBorder="1" applyAlignment="1">
      <alignment horizontal="left" vertical="center" wrapText="1"/>
    </xf>
    <xf numFmtId="0" fontId="28" fillId="0" borderId="31" xfId="0" applyFont="1" applyBorder="1" applyAlignment="1">
      <alignment horizontal="right"/>
    </xf>
    <xf numFmtId="0" fontId="19" fillId="9" borderId="0" xfId="0" applyFont="1" applyFill="1" applyAlignment="1">
      <alignment horizontal="left" vertical="center"/>
    </xf>
    <xf numFmtId="0" fontId="23" fillId="9" borderId="0" xfId="0" applyFont="1" applyFill="1" applyAlignment="1">
      <alignment horizontal="left" vertical="center"/>
    </xf>
    <xf numFmtId="0" fontId="21" fillId="0" borderId="0" xfId="0" applyFont="1" applyAlignment="1">
      <alignment horizontal="right" vertical="center"/>
    </xf>
    <xf numFmtId="0" fontId="21" fillId="0" borderId="0" xfId="0" applyFont="1" applyAlignment="1">
      <alignment horizontal="right" vertical="center" wrapText="1"/>
    </xf>
    <xf numFmtId="0" fontId="26" fillId="7" borderId="31" xfId="0" applyFont="1" applyFill="1" applyBorder="1" applyAlignment="1">
      <alignment horizontal="left" vertical="center"/>
    </xf>
    <xf numFmtId="0" fontId="22" fillId="11" borderId="31" xfId="0" applyFont="1" applyFill="1" applyBorder="1" applyAlignment="1">
      <alignment horizontal="right"/>
    </xf>
    <xf numFmtId="44" fontId="20" fillId="6" borderId="31" xfId="1" applyFont="1" applyFill="1" applyBorder="1"/>
    <xf numFmtId="0" fontId="24" fillId="7" borderId="0" xfId="0" applyFont="1" applyFill="1" applyAlignment="1">
      <alignment vertical="center" wrapText="1"/>
    </xf>
    <xf numFmtId="0" fontId="30" fillId="0" borderId="6" xfId="0" applyFont="1" applyBorder="1"/>
    <xf numFmtId="0" fontId="31" fillId="0" borderId="6" xfId="0" applyFont="1" applyBorder="1" applyAlignment="1">
      <alignment horizontal="left" vertical="top" wrapText="1"/>
    </xf>
    <xf numFmtId="0" fontId="27" fillId="0" borderId="0" xfId="0" applyFont="1" applyAlignment="1">
      <alignment horizontal="right"/>
    </xf>
    <xf numFmtId="44" fontId="20" fillId="0" borderId="0" xfId="0" applyNumberFormat="1" applyFont="1"/>
    <xf numFmtId="0" fontId="33" fillId="7" borderId="0" xfId="0" applyFont="1" applyFill="1" applyAlignment="1">
      <alignment vertical="center" wrapText="1"/>
    </xf>
    <xf numFmtId="0" fontId="0" fillId="0" borderId="0" xfId="0" applyAlignment="1">
      <alignment wrapText="1"/>
    </xf>
    <xf numFmtId="0" fontId="0" fillId="12" borderId="0" xfId="0" applyFill="1" applyAlignment="1">
      <alignment wrapText="1"/>
    </xf>
    <xf numFmtId="0" fontId="29" fillId="9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26" fillId="9" borderId="0" xfId="0" applyFont="1" applyFill="1" applyAlignment="1">
      <alignment horizontal="left" vertical="center" indent="1"/>
    </xf>
    <xf numFmtId="0" fontId="0" fillId="10" borderId="0" xfId="0" applyFill="1" applyAlignment="1">
      <alignment vertical="center"/>
    </xf>
    <xf numFmtId="0" fontId="26" fillId="7" borderId="33" xfId="0" applyFont="1" applyFill="1" applyBorder="1" applyAlignment="1">
      <alignment horizontal="left" vertical="center" wrapText="1"/>
    </xf>
    <xf numFmtId="0" fontId="24" fillId="0" borderId="0" xfId="0" applyFont="1" applyAlignment="1">
      <alignment vertical="center" wrapText="1"/>
    </xf>
    <xf numFmtId="0" fontId="28" fillId="0" borderId="31" xfId="0" applyFont="1" applyBorder="1" applyAlignment="1">
      <alignment horizontal="right" vertical="center"/>
    </xf>
    <xf numFmtId="0" fontId="20" fillId="0" borderId="0" xfId="0" applyFont="1" applyAlignment="1">
      <alignment vertical="center"/>
    </xf>
    <xf numFmtId="44" fontId="20" fillId="0" borderId="37" xfId="0" applyNumberFormat="1" applyFont="1" applyBorder="1"/>
    <xf numFmtId="10" fontId="20" fillId="0" borderId="37" xfId="0" applyNumberFormat="1" applyFont="1" applyBorder="1"/>
    <xf numFmtId="0" fontId="24" fillId="7" borderId="0" xfId="0" applyFont="1" applyFill="1" applyAlignment="1">
      <alignment horizontal="right" vertical="center" wrapText="1" indent="1"/>
    </xf>
    <xf numFmtId="0" fontId="22" fillId="0" borderId="31" xfId="0" applyFont="1" applyBorder="1" applyAlignment="1">
      <alignment vertical="center"/>
    </xf>
    <xf numFmtId="44" fontId="20" fillId="6" borderId="38" xfId="0" applyNumberFormat="1" applyFont="1" applyFill="1" applyBorder="1"/>
    <xf numFmtId="10" fontId="20" fillId="6" borderId="38" xfId="0" applyNumberFormat="1" applyFont="1" applyFill="1" applyBorder="1"/>
    <xf numFmtId="0" fontId="34" fillId="13" borderId="6" xfId="0" applyFont="1" applyFill="1" applyBorder="1" applyAlignment="1" applyProtection="1">
      <alignment horizontal="center" vertical="center"/>
      <protection locked="0"/>
    </xf>
    <xf numFmtId="0" fontId="35" fillId="5" borderId="31" xfId="0" applyFont="1" applyFill="1" applyBorder="1" applyAlignment="1" applyProtection="1">
      <alignment horizontal="left" vertical="center" wrapText="1"/>
      <protection locked="0"/>
    </xf>
    <xf numFmtId="0" fontId="20" fillId="5" borderId="31" xfId="0" applyFont="1" applyFill="1" applyBorder="1" applyAlignment="1" applyProtection="1">
      <alignment vertical="center" wrapText="1"/>
      <protection locked="0"/>
    </xf>
    <xf numFmtId="14" fontId="20" fillId="5" borderId="31" xfId="0" applyNumberFormat="1" applyFont="1" applyFill="1" applyBorder="1" applyAlignment="1" applyProtection="1">
      <alignment vertical="center"/>
      <protection locked="0"/>
    </xf>
    <xf numFmtId="44" fontId="20" fillId="12" borderId="31" xfId="1" applyFont="1" applyFill="1" applyBorder="1" applyAlignment="1" applyProtection="1">
      <alignment vertical="center"/>
      <protection locked="0"/>
    </xf>
    <xf numFmtId="44" fontId="20" fillId="8" borderId="31" xfId="1" applyFont="1" applyFill="1" applyBorder="1" applyAlignment="1" applyProtection="1">
      <alignment vertical="center"/>
      <protection locked="0"/>
    </xf>
    <xf numFmtId="44" fontId="20" fillId="12" borderId="39" xfId="1" applyFont="1" applyFill="1" applyBorder="1" applyAlignment="1" applyProtection="1">
      <alignment vertical="center"/>
      <protection locked="0"/>
    </xf>
    <xf numFmtId="44" fontId="20" fillId="8" borderId="39" xfId="1" applyFont="1" applyFill="1" applyBorder="1" applyAlignment="1" applyProtection="1">
      <alignment vertical="center"/>
      <protection locked="0"/>
    </xf>
    <xf numFmtId="0" fontId="20" fillId="0" borderId="31" xfId="0" applyFont="1" applyBorder="1" applyAlignment="1" applyProtection="1">
      <alignment vertical="center"/>
      <protection locked="0"/>
    </xf>
    <xf numFmtId="0" fontId="20" fillId="0" borderId="31" xfId="0" applyFont="1" applyBorder="1" applyAlignment="1" applyProtection="1">
      <alignment horizontal="left" vertical="center"/>
      <protection locked="0"/>
    </xf>
    <xf numFmtId="14" fontId="20" fillId="0" borderId="31" xfId="0" applyNumberFormat="1" applyFont="1" applyBorder="1" applyAlignment="1" applyProtection="1">
      <alignment vertical="center"/>
      <protection locked="0"/>
    </xf>
    <xf numFmtId="0" fontId="20" fillId="0" borderId="31" xfId="0" applyFont="1" applyBorder="1" applyAlignment="1" applyProtection="1">
      <alignment vertical="center" wrapText="1"/>
      <protection locked="0"/>
    </xf>
    <xf numFmtId="0" fontId="35" fillId="8" borderId="31" xfId="0" applyFont="1" applyFill="1" applyBorder="1" applyAlignment="1" applyProtection="1">
      <alignment vertical="center" wrapText="1"/>
      <protection locked="0"/>
    </xf>
    <xf numFmtId="166" fontId="20" fillId="8" borderId="31" xfId="1" applyNumberFormat="1" applyFont="1" applyFill="1" applyBorder="1" applyAlignment="1" applyProtection="1">
      <alignment vertical="center"/>
      <protection locked="0"/>
    </xf>
    <xf numFmtId="0" fontId="20" fillId="0" borderId="31" xfId="0" applyFont="1" applyBorder="1" applyAlignment="1" applyProtection="1">
      <alignment horizontal="center" vertical="center"/>
      <protection locked="0"/>
    </xf>
    <xf numFmtId="44" fontId="20" fillId="6" borderId="31" xfId="1" applyFont="1" applyFill="1" applyBorder="1" applyAlignment="1">
      <alignment vertical="center"/>
    </xf>
    <xf numFmtId="44" fontId="20" fillId="6" borderId="39" xfId="1" applyFont="1" applyFill="1" applyBorder="1" applyAlignment="1">
      <alignment vertical="center"/>
    </xf>
    <xf numFmtId="10" fontId="36" fillId="6" borderId="31" xfId="0" applyNumberFormat="1" applyFont="1" applyFill="1" applyBorder="1" applyAlignment="1">
      <alignment horizontal="center" vertical="center"/>
    </xf>
    <xf numFmtId="10" fontId="36" fillId="6" borderId="31" xfId="2" applyNumberFormat="1" applyFont="1" applyFill="1" applyBorder="1" applyAlignment="1">
      <alignment horizontal="center" vertical="center"/>
    </xf>
    <xf numFmtId="9" fontId="36" fillId="6" borderId="31" xfId="2" applyFont="1" applyFill="1" applyBorder="1" applyAlignment="1">
      <alignment horizontal="center" vertical="center"/>
    </xf>
    <xf numFmtId="10" fontId="20" fillId="6" borderId="31" xfId="1" applyNumberFormat="1" applyFont="1" applyFill="1" applyBorder="1"/>
    <xf numFmtId="10" fontId="20" fillId="6" borderId="41" xfId="1" applyNumberFormat="1" applyFont="1" applyFill="1" applyBorder="1"/>
    <xf numFmtId="10" fontId="20" fillId="6" borderId="40" xfId="1" applyNumberFormat="1" applyFont="1" applyFill="1" applyBorder="1"/>
    <xf numFmtId="14" fontId="0" fillId="5" borderId="38" xfId="0" applyNumberFormat="1" applyFill="1" applyBorder="1" applyAlignment="1" applyProtection="1">
      <alignment vertical="center"/>
      <protection locked="0"/>
    </xf>
    <xf numFmtId="0" fontId="35" fillId="6" borderId="31" xfId="0" applyFont="1" applyFill="1" applyBorder="1"/>
    <xf numFmtId="0" fontId="20" fillId="6" borderId="31" xfId="0" applyFont="1" applyFill="1" applyBorder="1"/>
    <xf numFmtId="14" fontId="20" fillId="6" borderId="31" xfId="0" applyNumberFormat="1" applyFont="1" applyFill="1" applyBorder="1"/>
    <xf numFmtId="44" fontId="20" fillId="6" borderId="39" xfId="1" applyFont="1" applyFill="1" applyBorder="1"/>
    <xf numFmtId="0" fontId="0" fillId="0" borderId="6" xfId="0" applyBorder="1" applyAlignment="1">
      <alignment horizontal="left" wrapText="1"/>
    </xf>
    <xf numFmtId="0" fontId="0" fillId="0" borderId="6" xfId="0" applyBorder="1" applyAlignment="1">
      <alignment horizontal="left"/>
    </xf>
    <xf numFmtId="164" fontId="10" fillId="0" borderId="9" xfId="0" applyNumberFormat="1" applyFont="1" applyBorder="1" applyAlignment="1" applyProtection="1">
      <alignment horizontal="center"/>
      <protection hidden="1"/>
    </xf>
    <xf numFmtId="164" fontId="16" fillId="4" borderId="9" xfId="0" applyNumberFormat="1" applyFont="1" applyFill="1" applyBorder="1" applyAlignment="1" applyProtection="1">
      <alignment horizontal="center"/>
      <protection hidden="1"/>
    </xf>
    <xf numFmtId="0" fontId="0" fillId="0" borderId="3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5" xfId="0" applyBorder="1" applyAlignment="1">
      <alignment horizontal="center"/>
    </xf>
    <xf numFmtId="165" fontId="0" fillId="0" borderId="18" xfId="0" applyNumberFormat="1" applyBorder="1" applyAlignment="1">
      <alignment horizontal="center"/>
    </xf>
    <xf numFmtId="165" fontId="0" fillId="0" borderId="19" xfId="0" applyNumberFormat="1" applyBorder="1" applyAlignment="1">
      <alignment horizontal="center"/>
    </xf>
    <xf numFmtId="164" fontId="0" fillId="0" borderId="12" xfId="0" applyNumberFormat="1" applyBorder="1" applyAlignment="1" applyProtection="1">
      <alignment horizontal="center"/>
      <protection locked="0"/>
    </xf>
    <xf numFmtId="164" fontId="0" fillId="0" borderId="8" xfId="0" applyNumberFormat="1" applyBorder="1" applyAlignment="1" applyProtection="1">
      <alignment horizontal="center"/>
      <protection locked="0"/>
    </xf>
    <xf numFmtId="164" fontId="0" fillId="0" borderId="13" xfId="0" applyNumberFormat="1" applyBorder="1" applyAlignment="1" applyProtection="1">
      <alignment horizontal="center"/>
      <protection locked="0"/>
    </xf>
    <xf numFmtId="164" fontId="0" fillId="0" borderId="14" xfId="0" applyNumberFormat="1" applyBorder="1" applyAlignment="1" applyProtection="1">
      <alignment horizontal="center"/>
      <protection locked="0"/>
    </xf>
    <xf numFmtId="164" fontId="0" fillId="0" borderId="0" xfId="0" applyNumberFormat="1" applyAlignment="1" applyProtection="1">
      <alignment horizontal="center"/>
      <protection locked="0"/>
    </xf>
    <xf numFmtId="164" fontId="0" fillId="0" borderId="15" xfId="0" applyNumberFormat="1" applyBorder="1" applyAlignment="1" applyProtection="1">
      <alignment horizontal="center"/>
      <protection locked="0"/>
    </xf>
    <xf numFmtId="164" fontId="0" fillId="0" borderId="16" xfId="0" applyNumberFormat="1" applyBorder="1" applyAlignment="1" applyProtection="1">
      <alignment horizontal="center"/>
      <protection locked="0"/>
    </xf>
    <xf numFmtId="164" fontId="0" fillId="0" borderId="11" xfId="0" applyNumberFormat="1" applyBorder="1" applyAlignment="1" applyProtection="1">
      <alignment horizontal="center"/>
      <protection locked="0"/>
    </xf>
    <xf numFmtId="164" fontId="0" fillId="0" borderId="17" xfId="0" applyNumberFormat="1" applyBorder="1" applyAlignment="1" applyProtection="1">
      <alignment horizontal="center"/>
      <protection locked="0"/>
    </xf>
    <xf numFmtId="0" fontId="3" fillId="3" borderId="6" xfId="0" applyFont="1" applyFill="1" applyBorder="1" applyAlignment="1" applyProtection="1">
      <alignment horizontal="center"/>
      <protection locked="0"/>
    </xf>
    <xf numFmtId="0" fontId="3" fillId="3" borderId="10" xfId="0" applyFont="1" applyFill="1" applyBorder="1" applyAlignment="1" applyProtection="1">
      <alignment horizontal="center"/>
      <protection locked="0"/>
    </xf>
    <xf numFmtId="0" fontId="3" fillId="3" borderId="6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164" fontId="1" fillId="2" borderId="6" xfId="0" applyNumberFormat="1" applyFont="1" applyFill="1" applyBorder="1" applyAlignment="1" applyProtection="1">
      <alignment horizontal="center"/>
      <protection locked="0"/>
    </xf>
    <xf numFmtId="0" fontId="1" fillId="2" borderId="6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4" fillId="0" borderId="9" xfId="0" applyFont="1" applyBorder="1" applyAlignment="1" applyProtection="1">
      <alignment horizontal="center" wrapText="1"/>
      <protection hidden="1"/>
    </xf>
    <xf numFmtId="0" fontId="0" fillId="0" borderId="9" xfId="0" applyBorder="1" applyAlignment="1" applyProtection="1">
      <alignment horizontal="center"/>
      <protection locked="0" hidden="1"/>
    </xf>
    <xf numFmtId="0" fontId="17" fillId="0" borderId="12" xfId="0" applyFont="1" applyBorder="1" applyAlignment="1">
      <alignment horizontal="left"/>
    </xf>
    <xf numFmtId="0" fontId="17" fillId="0" borderId="8" xfId="0" applyFont="1" applyBorder="1" applyAlignment="1">
      <alignment horizontal="left"/>
    </xf>
    <xf numFmtId="0" fontId="17" fillId="0" borderId="13" xfId="0" applyFont="1" applyBorder="1" applyAlignment="1">
      <alignment horizontal="left"/>
    </xf>
    <xf numFmtId="0" fontId="17" fillId="0" borderId="16" xfId="0" applyFont="1" applyBorder="1" applyAlignment="1">
      <alignment horizontal="left"/>
    </xf>
    <xf numFmtId="0" fontId="17" fillId="0" borderId="11" xfId="0" applyFont="1" applyBorder="1" applyAlignment="1">
      <alignment horizontal="left"/>
    </xf>
    <xf numFmtId="0" fontId="17" fillId="0" borderId="17" xfId="0" applyFont="1" applyBorder="1" applyAlignment="1">
      <alignment horizontal="left"/>
    </xf>
    <xf numFmtId="0" fontId="14" fillId="0" borderId="6" xfId="0" applyFont="1" applyBorder="1" applyAlignment="1">
      <alignment horizontal="center" wrapText="1"/>
    </xf>
    <xf numFmtId="0" fontId="1" fillId="2" borderId="6" xfId="0" applyFont="1" applyFill="1" applyBorder="1" applyAlignment="1">
      <alignment horizontal="center" wrapText="1"/>
    </xf>
    <xf numFmtId="0" fontId="0" fillId="0" borderId="30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15" xfId="0" applyBorder="1" applyAlignment="1">
      <alignment horizontal="center" wrapText="1"/>
    </xf>
    <xf numFmtId="49" fontId="4" fillId="0" borderId="0" xfId="0" applyNumberFormat="1" applyFont="1" applyAlignment="1">
      <alignment horizontal="center"/>
    </xf>
    <xf numFmtId="0" fontId="3" fillId="0" borderId="6" xfId="0" applyFont="1" applyBorder="1" applyAlignment="1">
      <alignment horizontal="center" wrapText="1"/>
    </xf>
    <xf numFmtId="0" fontId="15" fillId="0" borderId="20" xfId="0" applyFont="1" applyBorder="1" applyAlignment="1" applyProtection="1">
      <alignment horizontal="center"/>
      <protection hidden="1"/>
    </xf>
    <xf numFmtId="0" fontId="15" fillId="0" borderId="1" xfId="0" applyFont="1" applyBorder="1" applyAlignment="1" applyProtection="1">
      <alignment horizontal="center"/>
      <protection hidden="1"/>
    </xf>
    <xf numFmtId="0" fontId="15" fillId="0" borderId="2" xfId="0" applyFont="1" applyBorder="1" applyAlignment="1" applyProtection="1">
      <alignment horizontal="center"/>
      <protection hidden="1"/>
    </xf>
    <xf numFmtId="49" fontId="13" fillId="0" borderId="0" xfId="0" applyNumberFormat="1" applyFont="1" applyAlignment="1">
      <alignment horizontal="center"/>
    </xf>
    <xf numFmtId="0" fontId="0" fillId="0" borderId="6" xfId="0" applyBorder="1" applyAlignment="1" applyProtection="1">
      <alignment horizontal="left" wrapText="1"/>
      <protection locked="0"/>
    </xf>
    <xf numFmtId="0" fontId="0" fillId="0" borderId="6" xfId="0" applyBorder="1" applyAlignment="1" applyProtection="1">
      <alignment horizontal="center" wrapText="1"/>
      <protection locked="0"/>
    </xf>
    <xf numFmtId="0" fontId="0" fillId="0" borderId="10" xfId="0" applyBorder="1" applyAlignment="1" applyProtection="1">
      <alignment horizontal="left" wrapText="1"/>
      <protection locked="0"/>
    </xf>
    <xf numFmtId="0" fontId="3" fillId="0" borderId="6" xfId="0" applyFont="1" applyBorder="1" applyAlignment="1" applyProtection="1">
      <alignment horizontal="left" wrapText="1"/>
      <protection locked="0"/>
    </xf>
    <xf numFmtId="0" fontId="3" fillId="0" borderId="6" xfId="0" applyFont="1" applyBorder="1" applyAlignment="1" applyProtection="1">
      <alignment horizontal="center" wrapText="1"/>
      <protection locked="0"/>
    </xf>
    <xf numFmtId="0" fontId="0" fillId="0" borderId="10" xfId="0" applyBorder="1" applyAlignment="1" applyProtection="1">
      <alignment horizontal="center" wrapText="1"/>
      <protection locked="0"/>
    </xf>
    <xf numFmtId="0" fontId="10" fillId="0" borderId="0" xfId="0" applyFont="1" applyAlignment="1">
      <alignment horizontal="center" wrapText="1"/>
    </xf>
    <xf numFmtId="0" fontId="20" fillId="0" borderId="31" xfId="0" applyFont="1" applyBorder="1" applyAlignment="1" applyProtection="1">
      <alignment horizontal="left" vertical="center" wrapText="1"/>
      <protection locked="0"/>
    </xf>
    <xf numFmtId="0" fontId="21" fillId="0" borderId="0" xfId="0" applyFont="1" applyAlignment="1">
      <alignment horizontal="right" vertical="center" wrapText="1"/>
    </xf>
    <xf numFmtId="0" fontId="21" fillId="0" borderId="0" xfId="0" applyFont="1" applyAlignment="1">
      <alignment horizontal="right" vertical="center"/>
    </xf>
    <xf numFmtId="0" fontId="26" fillId="7" borderId="33" xfId="0" applyFont="1" applyFill="1" applyBorder="1" applyAlignment="1">
      <alignment horizontal="left" vertical="center"/>
    </xf>
    <xf numFmtId="0" fontId="26" fillId="7" borderId="34" xfId="0" applyFont="1" applyFill="1" applyBorder="1" applyAlignment="1">
      <alignment horizontal="left" vertical="center"/>
    </xf>
    <xf numFmtId="0" fontId="22" fillId="0" borderId="31" xfId="0" applyFont="1" applyBorder="1" applyAlignment="1">
      <alignment horizontal="right" vertical="center" indent="1"/>
    </xf>
    <xf numFmtId="0" fontId="22" fillId="0" borderId="31" xfId="0" applyFont="1" applyBorder="1" applyAlignment="1">
      <alignment horizontal="right" vertical="center" wrapText="1" indent="1"/>
    </xf>
    <xf numFmtId="0" fontId="20" fillId="5" borderId="31" xfId="0" applyFont="1" applyFill="1" applyBorder="1" applyAlignment="1" applyProtection="1">
      <alignment horizontal="center" vertical="center" wrapText="1"/>
      <protection locked="0"/>
    </xf>
    <xf numFmtId="14" fontId="20" fillId="5" borderId="31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right" vertical="center"/>
    </xf>
    <xf numFmtId="0" fontId="26" fillId="9" borderId="35" xfId="0" applyFont="1" applyFill="1" applyBorder="1" applyAlignment="1">
      <alignment horizontal="left" vertical="center" indent="1"/>
    </xf>
    <xf numFmtId="0" fontId="24" fillId="9" borderId="36" xfId="0" applyFont="1" applyFill="1" applyBorder="1" applyAlignment="1">
      <alignment horizontal="left" vertical="center" indent="1"/>
    </xf>
    <xf numFmtId="0" fontId="27" fillId="11" borderId="32" xfId="0" applyFont="1" applyFill="1" applyBorder="1" applyAlignment="1">
      <alignment horizontal="right"/>
    </xf>
    <xf numFmtId="0" fontId="32" fillId="5" borderId="31" xfId="3" applyFill="1" applyBorder="1" applyAlignment="1" applyProtection="1">
      <alignment horizontal="center" vertical="center" wrapText="1"/>
      <protection locked="0"/>
    </xf>
    <xf numFmtId="0" fontId="20" fillId="5" borderId="33" xfId="0" applyFont="1" applyFill="1" applyBorder="1" applyAlignment="1" applyProtection="1">
      <alignment horizontal="center" vertical="center" wrapText="1"/>
      <protection locked="0"/>
    </xf>
    <xf numFmtId="167" fontId="20" fillId="5" borderId="31" xfId="0" applyNumberFormat="1" applyFont="1" applyFill="1" applyBorder="1" applyAlignment="1" applyProtection="1">
      <alignment horizontal="center" vertical="center" wrapText="1"/>
      <protection locked="0"/>
    </xf>
    <xf numFmtId="0" fontId="22" fillId="11" borderId="33" xfId="0" applyFont="1" applyFill="1" applyBorder="1" applyAlignment="1">
      <alignment horizontal="right"/>
    </xf>
    <xf numFmtId="0" fontId="22" fillId="11" borderId="35" xfId="0" applyFont="1" applyFill="1" applyBorder="1" applyAlignment="1">
      <alignment horizontal="right"/>
    </xf>
    <xf numFmtId="0" fontId="22" fillId="11" borderId="34" xfId="0" applyFont="1" applyFill="1" applyBorder="1" applyAlignment="1">
      <alignment horizontal="right"/>
    </xf>
    <xf numFmtId="0" fontId="24" fillId="9" borderId="0" xfId="0" applyFont="1" applyFill="1" applyAlignment="1">
      <alignment horizontal="left" vertical="center" indent="1"/>
    </xf>
    <xf numFmtId="0" fontId="22" fillId="11" borderId="31" xfId="0" applyFont="1" applyFill="1" applyBorder="1" applyAlignment="1">
      <alignment horizontal="right"/>
    </xf>
    <xf numFmtId="0" fontId="27" fillId="11" borderId="32" xfId="0" applyFont="1" applyFill="1" applyBorder="1" applyAlignment="1">
      <alignment horizontal="right" indent="1"/>
    </xf>
  </cellXfs>
  <cellStyles count="4">
    <cellStyle name="Currency" xfId="1" builtinId="4"/>
    <cellStyle name="Hyperlink" xfId="3" builtinId="8"/>
    <cellStyle name="Normal" xfId="0" builtinId="0"/>
    <cellStyle name="Percent" xfId="2" builtinId="5"/>
  </cellStyles>
  <dxfs count="1">
    <dxf>
      <numFmt numFmtId="0" formatCode="General"/>
    </dxf>
  </dxfs>
  <tableStyles count="1" defaultTableStyle="TableStyleMedium2" defaultPivotStyle="PivotStyleLight16">
    <tableStyle name="Invisible" pivot="0" table="0" count="0" xr9:uid="{DA24FDAC-BC77-4A07-BE75-90AF1243A397}"/>
  </tableStyles>
  <colors>
    <mruColors>
      <color rgb="FFFFBDBD"/>
      <color rgb="FF9BC2E5"/>
      <color rgb="FFF1DB3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microsoft.com/office/2017/10/relationships/person" Target="persons/perso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76200</xdr:rowOff>
    </xdr:from>
    <xdr:to>
      <xdr:col>0</xdr:col>
      <xdr:colOff>2857500</xdr:colOff>
      <xdr:row>3</xdr:row>
      <xdr:rowOff>171450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76225"/>
          <a:ext cx="2857500" cy="495300"/>
        </a:xfrm>
        <a:prstGeom prst="rect">
          <a:avLst/>
        </a:prstGeom>
      </xdr:spPr>
    </xdr:pic>
    <xdr:clientData/>
  </xdr:twoCellAnchor>
  <xdr:twoCellAnchor editAs="oneCell">
    <xdr:from>
      <xdr:col>4</xdr:col>
      <xdr:colOff>104775</xdr:colOff>
      <xdr:row>25</xdr:row>
      <xdr:rowOff>47625</xdr:rowOff>
    </xdr:from>
    <xdr:to>
      <xdr:col>6</xdr:col>
      <xdr:colOff>2581275</xdr:colOff>
      <xdr:row>26</xdr:row>
      <xdr:rowOff>161925</xdr:rowOff>
    </xdr:to>
    <xdr:sp macro="" textlink="">
      <xdr:nvSpPr>
        <xdr:cNvPr id="1025" name="CheckBox1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125186</xdr:colOff>
      <xdr:row>0</xdr:row>
      <xdr:rowOff>68037</xdr:rowOff>
    </xdr:from>
    <xdr:to>
      <xdr:col>2</xdr:col>
      <xdr:colOff>2048395</xdr:colOff>
      <xdr:row>0</xdr:row>
      <xdr:rowOff>1274536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1AD45AC-5B01-4E98-B46E-0E2BD0ABC4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7507" y="68037"/>
          <a:ext cx="2455589" cy="1206499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Liza Baez" id="{99FACB80-E55C-4223-BDE2-57461D73A6D3}" userId="liza.baez@horne.com" providerId="PeoplePicker"/>
  <person displayName="Ivana Harrington" id="{A4918BA0-47A6-419F-9852-DCCA2DC8E900}" userId="ivana.harrington@horne.com" providerId="PeoplePicker"/>
  <person displayName="Liza Baez" id="{9B3CEBDC-C79D-404A-B472-FB1708628F4B}" userId="S::liza.baez@horne.com::4f664eec-b11b-43f5-b0d4-a5d9e694c634" providerId="AD"/>
  <person displayName="Ivana Harrington" id="{A23C19B3-246A-498E-91F3-ECEA03790712}" userId="S::ivana.harrington@horne.com::cf2f06ff-59e4-4b52-ab8e-0623deeccbe1" providerId="AD"/>
</personList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D15DF51-477E-4B35-956B-D8E0C60DDFE8}" name="Table1" displayName="Table1" ref="E1:E5" totalsRowShown="0">
  <autoFilter ref="E1:E5" xr:uid="{ED15DF51-477E-4B35-956B-D8E0C60DDFE8}"/>
  <tableColumns count="1">
    <tableColumn id="1" xr3:uid="{792F3480-1E39-4A68-B9CA-6E17F88A2D4F}" name="B6 Dropdown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1AD0778F-E2B2-412E-B3C2-B32962733119}" name="Table2" displayName="Table2" ref="D1:D4" totalsRowShown="0">
  <autoFilter ref="D1:D4" xr:uid="{1AD0778F-E2B2-412E-B3C2-B32962733119}"/>
  <tableColumns count="1">
    <tableColumn id="1" xr3:uid="{EA5FE252-ECF1-4C4A-9EDC-0B82AE84E21C}" name="N32 Dropdown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DD0385CB-61F6-46A2-893E-CA187ECB3D8F}" name="Table3" displayName="Table3" ref="A1:C39" totalsRowShown="0">
  <autoFilter ref="A1:C39" xr:uid="{DD0385CB-61F6-46A2-893E-CA187ECB3D8F}"/>
  <tableColumns count="3">
    <tableColumn id="1" xr3:uid="{5B0A616C-F733-4953-9D3A-D4E4DE81AE02}" name="Name of Program (English)"/>
    <tableColumn id="2" xr3:uid="{5A2ABFD9-1151-41BE-A526-760947599717}" name="Name of Program (Spanish)"/>
    <tableColumn id="3" xr3:uid="{5DBFF775-35DD-4C50-8269-F1B48AC1477F}" name="Name of Program (Drop Down)" dataDxfId="0">
      <calculatedColumnFormula>IF('Utilization Plan -MBE,WBE,LSA'!$D$2="English",Table3[[#This Row],[Name of Program (English)]],IF('Utilization Plan -MBE,WBE,LSA'!$D$2="Español",Table3[[#This Row],[Name of Program (Spanish)]],""))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O32" dT="2023-05-26T19:46:03.72" personId="{A23C19B3-246A-498E-91F3-ECEA03790712}" id="{F42AAF96-1D46-4511-98B7-3CB01EFF8E86}">
    <text>Formula to relate first table program to second table data entry and selection of program to perform calculation of G33 /F9:F28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A8" dT="2023-08-04T15:33:54.70" personId="{A23C19B3-246A-498E-91F3-ECEA03790712}" id="{09E3087B-E5F7-4055-A4BB-E4A6A4370F8A}">
    <text xml:space="preserve">@Liza Baez  </text>
    <mentions>
      <mention mentionpersonId="{99FACB80-E55C-4223-BDE2-57461D73A6D3}" mentionId="{8B41AA16-C44E-4792-B362-C5D4C4B2A4D3}" startIndex="0" length="10"/>
    </mentions>
  </threadedComment>
  <threadedComment ref="A8" dT="2023-08-08T15:01:52.55" personId="{9B3CEBDC-C79D-404A-B472-FB1708628F4B}" id="{D5A92515-1928-4C82-AB0B-0808DFC91E1F}" parentId="{09E3087B-E5F7-4055-A4BB-E4A6A4370F8A}">
    <text>@Ivana Harrington What I need to review on this comment?</text>
    <mentions>
      <mention mentionpersonId="{A4918BA0-47A6-419F-9852-DCCA2DC8E900}" mentionId="{6C86D3CF-B714-4DE2-9BBB-91FF76827907}" startIndex="0" length="17"/>
    </mentions>
  </threadedComment>
</ThreadedComments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vmlDrawing" Target="../drawings/vmlDrawing2.vml"/><Relationship Id="rId6" Type="http://schemas.microsoft.com/office/2017/10/relationships/threadedComment" Target="../threadedComments/threadedComment2.xml"/><Relationship Id="rId5" Type="http://schemas.openxmlformats.org/officeDocument/2006/relationships/comments" Target="../comments2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L617"/>
  <sheetViews>
    <sheetView topLeftCell="A16" workbookViewId="0">
      <selection activeCell="J31" sqref="J31"/>
    </sheetView>
  </sheetViews>
  <sheetFormatPr defaultRowHeight="14.5" x14ac:dyDescent="0.35"/>
  <cols>
    <col min="1" max="1" width="43.54296875" customWidth="1"/>
    <col min="2" max="2" width="39.54296875" customWidth="1"/>
    <col min="3" max="3" width="22.1796875" customWidth="1"/>
    <col min="4" max="4" width="15.81640625" bestFit="1" customWidth="1"/>
    <col min="5" max="5" width="16" customWidth="1"/>
    <col min="6" max="6" width="17.453125" customWidth="1"/>
    <col min="7" max="7" width="39.54296875" customWidth="1"/>
    <col min="8" max="8" width="18.54296875" style="2" bestFit="1" customWidth="1"/>
    <col min="9" max="9" width="16.453125" customWidth="1"/>
    <col min="10" max="10" width="15.81640625" customWidth="1"/>
    <col min="11" max="11" width="16.1796875" customWidth="1"/>
    <col min="12" max="12" width="15.453125" bestFit="1" customWidth="1"/>
    <col min="13" max="13" width="15.54296875" customWidth="1"/>
  </cols>
  <sheetData>
    <row r="1" spans="1:12" ht="15.5" x14ac:dyDescent="0.35">
      <c r="A1" s="170"/>
      <c r="B1" s="9" t="s">
        <v>0</v>
      </c>
      <c r="C1" s="68"/>
      <c r="E1" s="9"/>
      <c r="F1" s="9"/>
      <c r="G1" s="9"/>
      <c r="H1" s="3"/>
    </row>
    <row r="2" spans="1:12" ht="15.5" x14ac:dyDescent="0.35">
      <c r="A2" s="170"/>
      <c r="B2" s="4" t="s">
        <v>1</v>
      </c>
      <c r="C2" s="68"/>
      <c r="E2" s="3"/>
      <c r="F2" s="3"/>
      <c r="G2" s="3"/>
      <c r="H2" s="3"/>
    </row>
    <row r="3" spans="1:12" ht="15.5" x14ac:dyDescent="0.35">
      <c r="A3" s="170"/>
      <c r="B3" s="5" t="s">
        <v>2</v>
      </c>
      <c r="C3" s="68"/>
      <c r="E3" s="5"/>
      <c r="F3" s="5"/>
      <c r="G3" s="5"/>
      <c r="H3" s="5"/>
    </row>
    <row r="4" spans="1:12" ht="15.5" x14ac:dyDescent="0.35">
      <c r="A4" s="170"/>
      <c r="B4" s="6" t="s">
        <v>3</v>
      </c>
      <c r="C4" s="68"/>
      <c r="E4" s="6"/>
      <c r="F4" s="6"/>
      <c r="G4" s="7"/>
      <c r="H4" s="8"/>
    </row>
    <row r="5" spans="1:12" ht="15.5" x14ac:dyDescent="0.35">
      <c r="A5" s="170"/>
      <c r="B5" s="6" t="s">
        <v>4</v>
      </c>
      <c r="C5" s="68"/>
      <c r="E5" s="6"/>
      <c r="F5" s="6"/>
      <c r="G5" s="7"/>
      <c r="H5" s="8"/>
    </row>
    <row r="6" spans="1:12" ht="15.5" x14ac:dyDescent="0.35">
      <c r="A6" s="68"/>
      <c r="B6" s="68"/>
      <c r="C6" s="68"/>
      <c r="D6" s="6"/>
      <c r="E6" s="6"/>
      <c r="F6" s="6"/>
      <c r="G6" s="7"/>
      <c r="H6" s="8"/>
    </row>
    <row r="7" spans="1:12" x14ac:dyDescent="0.35">
      <c r="A7" s="175" t="s">
        <v>5</v>
      </c>
      <c r="B7" s="175"/>
      <c r="C7" s="175"/>
      <c r="D7" s="175"/>
      <c r="E7" s="175"/>
      <c r="F7" s="175"/>
      <c r="G7" s="175"/>
      <c r="H7" s="175"/>
      <c r="I7" s="175"/>
      <c r="J7" s="175"/>
      <c r="K7" s="20"/>
      <c r="L7" s="20"/>
    </row>
    <row r="8" spans="1:12" ht="15.5" x14ac:dyDescent="0.35">
      <c r="A8" s="68"/>
      <c r="B8" s="68"/>
      <c r="C8" s="68"/>
      <c r="D8" s="6"/>
      <c r="E8" s="6"/>
      <c r="F8" s="6"/>
      <c r="G8" s="7"/>
    </row>
    <row r="9" spans="1:12" ht="30" customHeight="1" x14ac:dyDescent="0.35">
      <c r="A9" s="182" t="s">
        <v>6</v>
      </c>
      <c r="B9" s="182"/>
      <c r="C9" s="182"/>
      <c r="D9" s="182"/>
      <c r="E9" s="182"/>
      <c r="F9" s="182"/>
      <c r="G9" s="182"/>
      <c r="H9" s="182"/>
      <c r="I9" s="182"/>
      <c r="J9" s="182"/>
      <c r="K9" s="14"/>
      <c r="L9" s="14"/>
    </row>
    <row r="11" spans="1:12" s="11" customFormat="1" x14ac:dyDescent="0.35">
      <c r="A11" s="67" t="s">
        <v>7</v>
      </c>
      <c r="B11" s="67" t="s">
        <v>8</v>
      </c>
      <c r="C11" s="67" t="s">
        <v>9</v>
      </c>
      <c r="D11" s="17" t="s">
        <v>10</v>
      </c>
      <c r="E11" s="18" t="s">
        <v>11</v>
      </c>
      <c r="F11" s="50" t="s">
        <v>12</v>
      </c>
      <c r="G11" s="22" t="s">
        <v>13</v>
      </c>
      <c r="H11" s="172" t="s">
        <v>14</v>
      </c>
      <c r="I11" s="173"/>
      <c r="J11" s="174"/>
      <c r="L11" s="12"/>
    </row>
    <row r="12" spans="1:12" x14ac:dyDescent="0.35">
      <c r="A12" s="33"/>
      <c r="B12" s="34">
        <v>0</v>
      </c>
      <c r="C12" s="34"/>
      <c r="D12" s="35"/>
      <c r="E12" s="35"/>
      <c r="F12" s="61"/>
      <c r="G12" s="33" t="s">
        <v>15</v>
      </c>
      <c r="H12" s="28" t="s">
        <v>16</v>
      </c>
      <c r="I12" s="29" t="s">
        <v>17</v>
      </c>
      <c r="J12" s="30" t="s">
        <v>18</v>
      </c>
    </row>
    <row r="13" spans="1:12" x14ac:dyDescent="0.35">
      <c r="A13" s="1"/>
      <c r="B13" s="1"/>
      <c r="C13" s="13"/>
      <c r="D13" s="15"/>
      <c r="E13" s="15"/>
      <c r="F13" s="15"/>
      <c r="H13" s="25">
        <f>C12*D12</f>
        <v>0</v>
      </c>
      <c r="I13" s="26" t="e">
        <f>J13/C12</f>
        <v>#DIV/0!</v>
      </c>
      <c r="J13" s="27">
        <f>SUMIF(E32:E617,"MBE - NYS Certified", H32:H617)</f>
        <v>0</v>
      </c>
    </row>
    <row r="14" spans="1:12" x14ac:dyDescent="0.35">
      <c r="A14" s="1"/>
      <c r="B14" s="1"/>
      <c r="C14" s="13"/>
      <c r="D14" s="15"/>
      <c r="E14" s="15"/>
      <c r="F14" s="15"/>
      <c r="H14" s="31" t="s">
        <v>19</v>
      </c>
      <c r="I14" s="29" t="s">
        <v>20</v>
      </c>
      <c r="J14" s="30" t="s">
        <v>21</v>
      </c>
    </row>
    <row r="15" spans="1:12" x14ac:dyDescent="0.35">
      <c r="A15" s="154" t="s">
        <v>22</v>
      </c>
      <c r="B15" s="154"/>
      <c r="C15" s="154"/>
      <c r="D15" s="154"/>
      <c r="E15" s="154"/>
      <c r="F15" s="154"/>
      <c r="G15" s="154"/>
      <c r="H15" s="42">
        <f>C12*E12</f>
        <v>0</v>
      </c>
      <c r="I15" s="43" t="e">
        <f>J15/C12</f>
        <v>#DIV/0!</v>
      </c>
      <c r="J15" s="44">
        <f>SUMIF(E32:E617,"WBE - NYS Certified", H32:H617)</f>
        <v>0</v>
      </c>
    </row>
    <row r="16" spans="1:12" s="11" customFormat="1" ht="29" x14ac:dyDescent="0.35">
      <c r="A16" s="66" t="s">
        <v>23</v>
      </c>
      <c r="B16" s="66" t="s">
        <v>24</v>
      </c>
      <c r="C16" s="66" t="s">
        <v>25</v>
      </c>
      <c r="D16" s="36" t="s">
        <v>26</v>
      </c>
      <c r="E16" s="150" t="s">
        <v>27</v>
      </c>
      <c r="F16" s="151"/>
      <c r="G16" s="151"/>
      <c r="H16" s="54" t="s">
        <v>28</v>
      </c>
      <c r="I16" s="55" t="s">
        <v>29</v>
      </c>
      <c r="J16" s="56" t="s">
        <v>30</v>
      </c>
    </row>
    <row r="17" spans="1:10" s="11" customFormat="1" x14ac:dyDescent="0.35">
      <c r="A17" s="179"/>
      <c r="B17" s="60"/>
      <c r="C17" s="180"/>
      <c r="D17" s="180"/>
      <c r="E17" s="177"/>
      <c r="F17" s="181"/>
      <c r="G17" s="181"/>
      <c r="H17" s="57">
        <f>C12*F12</f>
        <v>0</v>
      </c>
      <c r="I17" s="58" t="e">
        <f>J17/C12</f>
        <v>#DIV/0!</v>
      </c>
      <c r="J17" s="59">
        <f>SUMIF(F32:F617,"SDVOB - NYS Certified", H32:H617)</f>
        <v>0</v>
      </c>
    </row>
    <row r="18" spans="1:10" x14ac:dyDescent="0.35">
      <c r="A18" s="179"/>
      <c r="B18" s="69"/>
      <c r="C18" s="180"/>
      <c r="D18" s="180"/>
      <c r="E18" s="177"/>
      <c r="F18" s="181"/>
      <c r="G18" s="181"/>
      <c r="H18" s="157" t="s">
        <v>31</v>
      </c>
      <c r="I18" s="157"/>
      <c r="J18" s="157"/>
    </row>
    <row r="19" spans="1:10" x14ac:dyDescent="0.35">
      <c r="A19" s="16"/>
      <c r="B19" s="16"/>
      <c r="C19" s="16"/>
      <c r="H19" s="32" t="s">
        <v>32</v>
      </c>
      <c r="I19" s="158"/>
      <c r="J19" s="158"/>
    </row>
    <row r="20" spans="1:10" x14ac:dyDescent="0.35">
      <c r="A20" s="155" t="s">
        <v>33</v>
      </c>
      <c r="B20" s="155"/>
      <c r="C20" s="155"/>
      <c r="D20" s="155"/>
      <c r="E20" s="155"/>
      <c r="F20" s="156"/>
      <c r="G20" s="156"/>
      <c r="H20" s="159" t="s">
        <v>34</v>
      </c>
      <c r="I20" s="160"/>
      <c r="J20" s="161"/>
    </row>
    <row r="21" spans="1:10" s="11" customFormat="1" ht="29" x14ac:dyDescent="0.35">
      <c r="A21" s="67" t="s">
        <v>35</v>
      </c>
      <c r="B21" s="67" t="s">
        <v>24</v>
      </c>
      <c r="C21" s="67" t="s">
        <v>25</v>
      </c>
      <c r="D21" s="19" t="s">
        <v>26</v>
      </c>
      <c r="E21" s="152" t="s">
        <v>27</v>
      </c>
      <c r="F21" s="153"/>
      <c r="G21" s="153"/>
      <c r="H21" s="162"/>
      <c r="I21" s="163"/>
      <c r="J21" s="164"/>
    </row>
    <row r="22" spans="1:10" x14ac:dyDescent="0.35">
      <c r="A22" s="176"/>
      <c r="B22" s="69"/>
      <c r="C22" s="177"/>
      <c r="D22" s="177"/>
      <c r="E22" s="176"/>
      <c r="F22" s="178"/>
      <c r="G22" s="178"/>
      <c r="H22" s="134" t="s">
        <v>36</v>
      </c>
      <c r="I22" s="134"/>
      <c r="J22" s="134"/>
    </row>
    <row r="23" spans="1:10" x14ac:dyDescent="0.35">
      <c r="A23" s="176"/>
      <c r="B23" s="69"/>
      <c r="C23" s="177"/>
      <c r="D23" s="177"/>
      <c r="E23" s="176"/>
      <c r="F23" s="178"/>
      <c r="G23" s="178"/>
      <c r="H23" s="41" t="s">
        <v>37</v>
      </c>
      <c r="I23" s="139"/>
      <c r="J23" s="140"/>
    </row>
    <row r="24" spans="1:10" x14ac:dyDescent="0.35">
      <c r="A24" s="16"/>
      <c r="B24" s="65"/>
      <c r="C24" s="1"/>
      <c r="D24" s="1"/>
      <c r="E24" s="16"/>
      <c r="F24" s="16"/>
      <c r="G24" s="16"/>
      <c r="H24" s="135" t="s">
        <v>38</v>
      </c>
      <c r="I24" s="135"/>
      <c r="J24" s="135"/>
    </row>
    <row r="25" spans="1:10" ht="30.75" customHeight="1" x14ac:dyDescent="0.35">
      <c r="A25" s="132" t="s">
        <v>39</v>
      </c>
      <c r="B25" s="133"/>
      <c r="C25" s="133"/>
      <c r="D25" s="133"/>
      <c r="E25" s="136"/>
      <c r="F25" s="137"/>
      <c r="G25" s="138"/>
      <c r="H25" s="141"/>
      <c r="I25" s="142"/>
      <c r="J25" s="143"/>
    </row>
    <row r="26" spans="1:10" ht="27.75" customHeight="1" x14ac:dyDescent="0.35">
      <c r="A26" s="60"/>
      <c r="B26" s="70"/>
      <c r="C26" s="70"/>
      <c r="D26" s="53"/>
      <c r="E26" s="167"/>
      <c r="F26" s="168"/>
      <c r="G26" s="169"/>
      <c r="H26" s="144"/>
      <c r="I26" s="145"/>
      <c r="J26" s="146"/>
    </row>
    <row r="27" spans="1:10" x14ac:dyDescent="0.35">
      <c r="A27" s="23" t="s">
        <v>40</v>
      </c>
      <c r="B27" s="23" t="s">
        <v>41</v>
      </c>
      <c r="C27" s="23" t="s">
        <v>42</v>
      </c>
      <c r="D27" s="24" t="s">
        <v>43</v>
      </c>
      <c r="E27" s="167"/>
      <c r="F27" s="168"/>
      <c r="G27" s="169"/>
      <c r="H27" s="147"/>
      <c r="I27" s="148"/>
      <c r="J27" s="149"/>
    </row>
    <row r="28" spans="1:10" x14ac:dyDescent="0.35">
      <c r="A28" s="16"/>
      <c r="B28" s="16"/>
      <c r="C28" s="16"/>
    </row>
    <row r="29" spans="1:10" x14ac:dyDescent="0.35">
      <c r="A29" s="166" t="s">
        <v>44</v>
      </c>
      <c r="B29" s="166"/>
      <c r="C29" s="166"/>
      <c r="D29" s="166"/>
      <c r="E29" s="166"/>
      <c r="F29" s="166"/>
      <c r="G29" s="166"/>
      <c r="H29" s="166"/>
      <c r="I29" s="166"/>
      <c r="J29" s="166"/>
    </row>
    <row r="30" spans="1:10" s="10" customFormat="1" x14ac:dyDescent="0.35">
      <c r="A30" s="171"/>
      <c r="B30" s="171"/>
      <c r="C30" s="171"/>
      <c r="D30" s="171"/>
      <c r="E30" s="171"/>
      <c r="F30" s="171"/>
      <c r="G30" s="171"/>
      <c r="H30" s="171"/>
      <c r="I30" s="165" t="s">
        <v>45</v>
      </c>
      <c r="J30" s="165"/>
    </row>
    <row r="31" spans="1:10" s="11" customFormat="1" ht="29" x14ac:dyDescent="0.35">
      <c r="A31" s="19" t="s">
        <v>46</v>
      </c>
      <c r="B31" s="19" t="s">
        <v>47</v>
      </c>
      <c r="C31" s="19" t="s">
        <v>48</v>
      </c>
      <c r="D31" s="19" t="s">
        <v>49</v>
      </c>
      <c r="E31" s="19" t="s">
        <v>50</v>
      </c>
      <c r="F31" s="19" t="s">
        <v>51</v>
      </c>
      <c r="G31" s="19" t="s">
        <v>52</v>
      </c>
      <c r="H31" s="21" t="s">
        <v>53</v>
      </c>
      <c r="I31" s="19" t="s">
        <v>54</v>
      </c>
      <c r="J31" s="19" t="s">
        <v>55</v>
      </c>
    </row>
    <row r="32" spans="1:10" s="40" customFormat="1" x14ac:dyDescent="0.35">
      <c r="A32" s="51"/>
      <c r="B32" s="51"/>
      <c r="C32" s="37"/>
      <c r="D32" s="37"/>
      <c r="E32" s="51" t="s">
        <v>15</v>
      </c>
      <c r="F32" s="51" t="s">
        <v>15</v>
      </c>
      <c r="G32" s="51"/>
      <c r="H32" s="38"/>
      <c r="I32" s="39"/>
      <c r="J32" s="39"/>
    </row>
    <row r="33" spans="1:10" s="40" customFormat="1" x14ac:dyDescent="0.35">
      <c r="A33" s="51"/>
      <c r="B33" s="51"/>
      <c r="C33" s="37"/>
      <c r="D33" s="37"/>
      <c r="E33" s="51" t="s">
        <v>15</v>
      </c>
      <c r="F33" s="51" t="s">
        <v>15</v>
      </c>
      <c r="G33" s="51"/>
      <c r="H33" s="38"/>
      <c r="I33" s="39"/>
      <c r="J33" s="39"/>
    </row>
    <row r="34" spans="1:10" s="40" customFormat="1" x14ac:dyDescent="0.35">
      <c r="A34" s="51"/>
      <c r="B34" s="51"/>
      <c r="C34" s="37"/>
      <c r="D34" s="37"/>
      <c r="E34" s="51" t="s">
        <v>15</v>
      </c>
      <c r="F34" s="51" t="s">
        <v>15</v>
      </c>
      <c r="G34" s="51"/>
      <c r="H34" s="38"/>
      <c r="I34" s="39"/>
      <c r="J34" s="39"/>
    </row>
    <row r="35" spans="1:10" s="40" customFormat="1" x14ac:dyDescent="0.35">
      <c r="A35" s="51"/>
      <c r="B35" s="51"/>
      <c r="C35" s="37"/>
      <c r="D35" s="37"/>
      <c r="E35" s="51" t="s">
        <v>15</v>
      </c>
      <c r="F35" s="51" t="s">
        <v>15</v>
      </c>
      <c r="G35" s="51"/>
      <c r="H35" s="38"/>
      <c r="I35" s="39"/>
      <c r="J35" s="39"/>
    </row>
    <row r="36" spans="1:10" s="40" customFormat="1" x14ac:dyDescent="0.35">
      <c r="A36" s="51"/>
      <c r="B36" s="51"/>
      <c r="C36" s="37"/>
      <c r="D36" s="37"/>
      <c r="E36" s="51" t="s">
        <v>15</v>
      </c>
      <c r="F36" s="51" t="s">
        <v>15</v>
      </c>
      <c r="G36" s="51"/>
      <c r="H36" s="38"/>
      <c r="I36" s="39"/>
      <c r="J36" s="39"/>
    </row>
    <row r="37" spans="1:10" s="40" customFormat="1" x14ac:dyDescent="0.35">
      <c r="A37" s="51"/>
      <c r="B37" s="51"/>
      <c r="C37" s="37"/>
      <c r="D37" s="37"/>
      <c r="E37" s="51" t="s">
        <v>15</v>
      </c>
      <c r="F37" s="51" t="s">
        <v>15</v>
      </c>
      <c r="G37" s="51"/>
      <c r="H37" s="38"/>
      <c r="I37" s="39"/>
      <c r="J37" s="39"/>
    </row>
    <row r="38" spans="1:10" s="40" customFormat="1" x14ac:dyDescent="0.35">
      <c r="A38" s="51"/>
      <c r="B38" s="51"/>
      <c r="C38" s="37"/>
      <c r="D38" s="37"/>
      <c r="E38" s="51" t="s">
        <v>15</v>
      </c>
      <c r="F38" s="51" t="s">
        <v>15</v>
      </c>
      <c r="G38" s="51"/>
      <c r="H38" s="38"/>
      <c r="I38" s="39"/>
      <c r="J38" s="39"/>
    </row>
    <row r="39" spans="1:10" s="40" customFormat="1" x14ac:dyDescent="0.35">
      <c r="A39" s="51"/>
      <c r="B39" s="51"/>
      <c r="C39" s="37"/>
      <c r="D39" s="37"/>
      <c r="E39" s="51" t="s">
        <v>15</v>
      </c>
      <c r="F39" s="51" t="s">
        <v>15</v>
      </c>
      <c r="G39" s="51"/>
      <c r="H39" s="38"/>
      <c r="I39" s="39"/>
      <c r="J39" s="39"/>
    </row>
    <row r="40" spans="1:10" s="40" customFormat="1" x14ac:dyDescent="0.35">
      <c r="A40" s="51"/>
      <c r="B40" s="51"/>
      <c r="C40" s="37"/>
      <c r="D40" s="37"/>
      <c r="E40" s="51" t="s">
        <v>15</v>
      </c>
      <c r="F40" s="51" t="s">
        <v>15</v>
      </c>
      <c r="G40" s="51"/>
      <c r="H40" s="38"/>
      <c r="I40" s="39"/>
      <c r="J40" s="39"/>
    </row>
    <row r="41" spans="1:10" s="40" customFormat="1" x14ac:dyDescent="0.35">
      <c r="A41" s="51"/>
      <c r="B41" s="51"/>
      <c r="C41" s="37"/>
      <c r="D41" s="37"/>
      <c r="E41" s="51" t="s">
        <v>15</v>
      </c>
      <c r="F41" s="51" t="s">
        <v>15</v>
      </c>
      <c r="G41" s="51"/>
      <c r="H41" s="38"/>
      <c r="I41" s="39"/>
      <c r="J41" s="39"/>
    </row>
    <row r="42" spans="1:10" s="40" customFormat="1" x14ac:dyDescent="0.35">
      <c r="A42" s="51"/>
      <c r="B42" s="51"/>
      <c r="C42" s="37"/>
      <c r="D42" s="37"/>
      <c r="E42" s="51" t="s">
        <v>15</v>
      </c>
      <c r="F42" s="51" t="s">
        <v>15</v>
      </c>
      <c r="G42" s="51"/>
      <c r="H42" s="38"/>
      <c r="I42" s="39"/>
      <c r="J42" s="39"/>
    </row>
    <row r="43" spans="1:10" s="40" customFormat="1" x14ac:dyDescent="0.35">
      <c r="A43" s="51"/>
      <c r="B43" s="51"/>
      <c r="C43" s="37"/>
      <c r="D43" s="37"/>
      <c r="E43" s="51" t="s">
        <v>15</v>
      </c>
      <c r="F43" s="51" t="s">
        <v>15</v>
      </c>
      <c r="G43" s="51"/>
      <c r="H43" s="38"/>
      <c r="I43" s="39"/>
      <c r="J43" s="39"/>
    </row>
    <row r="44" spans="1:10" s="40" customFormat="1" x14ac:dyDescent="0.35">
      <c r="A44" s="51"/>
      <c r="B44" s="51"/>
      <c r="C44" s="37"/>
      <c r="D44" s="37"/>
      <c r="E44" s="51" t="s">
        <v>15</v>
      </c>
      <c r="F44" s="51" t="s">
        <v>15</v>
      </c>
      <c r="G44" s="51"/>
      <c r="H44" s="38"/>
      <c r="I44" s="39"/>
      <c r="J44" s="39"/>
    </row>
    <row r="45" spans="1:10" s="40" customFormat="1" x14ac:dyDescent="0.35">
      <c r="A45" s="51"/>
      <c r="B45" s="51"/>
      <c r="C45" s="37"/>
      <c r="D45" s="37"/>
      <c r="E45" s="51" t="s">
        <v>15</v>
      </c>
      <c r="F45" s="51" t="s">
        <v>15</v>
      </c>
      <c r="G45" s="51"/>
      <c r="H45" s="38"/>
      <c r="I45" s="39"/>
      <c r="J45" s="39"/>
    </row>
    <row r="46" spans="1:10" s="40" customFormat="1" x14ac:dyDescent="0.35">
      <c r="A46" s="51"/>
      <c r="B46" s="51"/>
      <c r="C46" s="37"/>
      <c r="D46" s="37"/>
      <c r="E46" s="51" t="s">
        <v>15</v>
      </c>
      <c r="F46" s="51" t="s">
        <v>15</v>
      </c>
      <c r="G46" s="51"/>
      <c r="H46" s="38"/>
      <c r="I46" s="39"/>
      <c r="J46" s="39"/>
    </row>
    <row r="47" spans="1:10" s="40" customFormat="1" x14ac:dyDescent="0.35">
      <c r="A47" s="51"/>
      <c r="B47" s="51"/>
      <c r="C47" s="37"/>
      <c r="D47" s="37"/>
      <c r="E47" s="51" t="s">
        <v>15</v>
      </c>
      <c r="F47" s="51" t="s">
        <v>15</v>
      </c>
      <c r="G47" s="51"/>
      <c r="H47" s="38"/>
      <c r="I47" s="39"/>
      <c r="J47" s="39"/>
    </row>
    <row r="48" spans="1:10" s="40" customFormat="1" x14ac:dyDescent="0.35">
      <c r="A48" s="51"/>
      <c r="B48" s="51"/>
      <c r="C48" s="37"/>
      <c r="D48" s="37"/>
      <c r="E48" s="51" t="s">
        <v>15</v>
      </c>
      <c r="F48" s="51" t="s">
        <v>15</v>
      </c>
      <c r="G48" s="51"/>
      <c r="H48" s="38"/>
      <c r="I48" s="39"/>
      <c r="J48" s="39"/>
    </row>
    <row r="49" spans="1:10" s="40" customFormat="1" x14ac:dyDescent="0.35">
      <c r="A49" s="51"/>
      <c r="B49" s="51"/>
      <c r="C49" s="37"/>
      <c r="D49" s="37"/>
      <c r="E49" s="51" t="s">
        <v>15</v>
      </c>
      <c r="F49" s="51" t="s">
        <v>15</v>
      </c>
      <c r="G49" s="51"/>
      <c r="H49" s="38"/>
      <c r="I49" s="39"/>
      <c r="J49" s="39"/>
    </row>
    <row r="50" spans="1:10" s="40" customFormat="1" x14ac:dyDescent="0.35">
      <c r="A50" s="51"/>
      <c r="B50" s="51"/>
      <c r="C50" s="37"/>
      <c r="D50" s="37"/>
      <c r="E50" s="51" t="s">
        <v>15</v>
      </c>
      <c r="F50" s="51" t="s">
        <v>15</v>
      </c>
      <c r="G50" s="51"/>
      <c r="H50" s="38"/>
      <c r="I50" s="39"/>
      <c r="J50" s="39"/>
    </row>
    <row r="51" spans="1:10" s="40" customFormat="1" x14ac:dyDescent="0.35">
      <c r="A51" s="51"/>
      <c r="B51" s="51"/>
      <c r="C51" s="37"/>
      <c r="D51" s="37"/>
      <c r="E51" s="51" t="s">
        <v>15</v>
      </c>
      <c r="F51" s="51" t="s">
        <v>15</v>
      </c>
      <c r="G51" s="51"/>
      <c r="H51" s="38"/>
      <c r="I51" s="39"/>
      <c r="J51" s="39"/>
    </row>
    <row r="52" spans="1:10" s="40" customFormat="1" x14ac:dyDescent="0.35">
      <c r="A52" s="51"/>
      <c r="B52" s="51"/>
      <c r="C52" s="37"/>
      <c r="D52" s="37"/>
      <c r="E52" s="51" t="s">
        <v>15</v>
      </c>
      <c r="F52" s="51" t="s">
        <v>15</v>
      </c>
      <c r="G52" s="51"/>
      <c r="H52" s="38"/>
      <c r="I52" s="39"/>
      <c r="J52" s="39"/>
    </row>
    <row r="53" spans="1:10" s="40" customFormat="1" x14ac:dyDescent="0.35">
      <c r="A53" s="51"/>
      <c r="B53" s="51"/>
      <c r="C53" s="37"/>
      <c r="D53" s="37"/>
      <c r="E53" s="51" t="s">
        <v>15</v>
      </c>
      <c r="F53" s="51" t="s">
        <v>15</v>
      </c>
      <c r="G53" s="51"/>
      <c r="H53" s="38"/>
      <c r="I53" s="39"/>
      <c r="J53" s="39"/>
    </row>
    <row r="54" spans="1:10" s="40" customFormat="1" x14ac:dyDescent="0.35">
      <c r="A54" s="51"/>
      <c r="B54" s="51"/>
      <c r="C54" s="37"/>
      <c r="D54" s="37"/>
      <c r="E54" s="51" t="s">
        <v>15</v>
      </c>
      <c r="F54" s="51" t="s">
        <v>15</v>
      </c>
      <c r="G54" s="51"/>
      <c r="H54" s="38"/>
      <c r="I54" s="39"/>
      <c r="J54" s="39"/>
    </row>
    <row r="55" spans="1:10" s="40" customFormat="1" x14ac:dyDescent="0.35">
      <c r="A55" s="51"/>
      <c r="B55" s="51"/>
      <c r="C55" s="37"/>
      <c r="D55" s="37"/>
      <c r="E55" s="51" t="s">
        <v>15</v>
      </c>
      <c r="F55" s="51" t="s">
        <v>15</v>
      </c>
      <c r="G55" s="51"/>
      <c r="H55" s="38"/>
      <c r="I55" s="39"/>
      <c r="J55" s="39"/>
    </row>
    <row r="56" spans="1:10" s="40" customFormat="1" x14ac:dyDescent="0.35">
      <c r="A56" s="51"/>
      <c r="B56" s="51"/>
      <c r="C56" s="37"/>
      <c r="D56" s="37"/>
      <c r="E56" s="51" t="s">
        <v>15</v>
      </c>
      <c r="F56" s="51" t="s">
        <v>15</v>
      </c>
      <c r="G56" s="51"/>
      <c r="H56" s="38"/>
      <c r="I56" s="39"/>
      <c r="J56" s="39"/>
    </row>
    <row r="57" spans="1:10" s="40" customFormat="1" x14ac:dyDescent="0.35">
      <c r="A57" s="51"/>
      <c r="B57" s="51"/>
      <c r="C57" s="37"/>
      <c r="D57" s="37"/>
      <c r="E57" s="51" t="s">
        <v>15</v>
      </c>
      <c r="F57" s="51" t="s">
        <v>15</v>
      </c>
      <c r="G57" s="51"/>
      <c r="H57" s="38"/>
      <c r="I57" s="39"/>
      <c r="J57" s="39"/>
    </row>
    <row r="58" spans="1:10" s="40" customFormat="1" x14ac:dyDescent="0.35">
      <c r="A58" s="51"/>
      <c r="B58" s="51"/>
      <c r="C58" s="37"/>
      <c r="D58" s="37"/>
      <c r="E58" s="51" t="s">
        <v>15</v>
      </c>
      <c r="F58" s="51" t="s">
        <v>15</v>
      </c>
      <c r="G58" s="51"/>
      <c r="H58" s="38"/>
      <c r="I58" s="39"/>
      <c r="J58" s="39"/>
    </row>
    <row r="59" spans="1:10" s="40" customFormat="1" x14ac:dyDescent="0.35">
      <c r="A59" s="51"/>
      <c r="B59" s="51"/>
      <c r="C59" s="37"/>
      <c r="D59" s="37"/>
      <c r="E59" s="51" t="s">
        <v>15</v>
      </c>
      <c r="F59" s="51" t="s">
        <v>15</v>
      </c>
      <c r="G59" s="51"/>
      <c r="H59" s="38"/>
      <c r="I59" s="39"/>
      <c r="J59" s="39"/>
    </row>
    <row r="60" spans="1:10" s="40" customFormat="1" x14ac:dyDescent="0.35">
      <c r="A60" s="51"/>
      <c r="B60" s="51"/>
      <c r="C60" s="37"/>
      <c r="D60" s="37"/>
      <c r="E60" s="51" t="s">
        <v>15</v>
      </c>
      <c r="F60" s="51" t="s">
        <v>15</v>
      </c>
      <c r="G60" s="51"/>
      <c r="H60" s="38"/>
      <c r="I60" s="39"/>
      <c r="J60" s="39"/>
    </row>
    <row r="61" spans="1:10" s="40" customFormat="1" x14ac:dyDescent="0.35">
      <c r="A61" s="51"/>
      <c r="B61" s="51"/>
      <c r="C61" s="37"/>
      <c r="D61" s="37"/>
      <c r="E61" s="51" t="s">
        <v>15</v>
      </c>
      <c r="F61" s="51" t="s">
        <v>15</v>
      </c>
      <c r="G61" s="51"/>
      <c r="H61" s="38"/>
      <c r="I61" s="39"/>
      <c r="J61" s="39"/>
    </row>
    <row r="62" spans="1:10" s="40" customFormat="1" x14ac:dyDescent="0.35">
      <c r="A62" s="51"/>
      <c r="B62" s="51"/>
      <c r="C62" s="37"/>
      <c r="D62" s="37"/>
      <c r="E62" s="51" t="s">
        <v>15</v>
      </c>
      <c r="F62" s="51" t="s">
        <v>15</v>
      </c>
      <c r="G62" s="51"/>
      <c r="H62" s="38"/>
      <c r="I62" s="39"/>
      <c r="J62" s="39"/>
    </row>
    <row r="63" spans="1:10" s="40" customFormat="1" x14ac:dyDescent="0.35">
      <c r="A63" s="51"/>
      <c r="B63" s="51"/>
      <c r="C63" s="37"/>
      <c r="D63" s="37"/>
      <c r="E63" s="51" t="s">
        <v>15</v>
      </c>
      <c r="F63" s="51" t="s">
        <v>15</v>
      </c>
      <c r="G63" s="51"/>
      <c r="H63" s="38"/>
      <c r="I63" s="39"/>
      <c r="J63" s="39"/>
    </row>
    <row r="64" spans="1:10" s="40" customFormat="1" x14ac:dyDescent="0.35">
      <c r="A64" s="51"/>
      <c r="B64" s="51"/>
      <c r="C64" s="37"/>
      <c r="D64" s="37"/>
      <c r="E64" s="51" t="s">
        <v>15</v>
      </c>
      <c r="F64" s="51" t="s">
        <v>15</v>
      </c>
      <c r="G64" s="51"/>
      <c r="H64" s="38"/>
      <c r="I64" s="39"/>
      <c r="J64" s="39"/>
    </row>
    <row r="65" spans="1:10" s="40" customFormat="1" x14ac:dyDescent="0.35">
      <c r="A65" s="51"/>
      <c r="B65" s="51"/>
      <c r="C65" s="37"/>
      <c r="D65" s="37"/>
      <c r="E65" s="51" t="s">
        <v>15</v>
      </c>
      <c r="F65" s="51" t="s">
        <v>15</v>
      </c>
      <c r="G65" s="51"/>
      <c r="H65" s="38"/>
      <c r="I65" s="39"/>
      <c r="J65" s="39"/>
    </row>
    <row r="66" spans="1:10" s="40" customFormat="1" x14ac:dyDescent="0.35">
      <c r="A66" s="51"/>
      <c r="B66" s="51"/>
      <c r="C66" s="37"/>
      <c r="D66" s="37"/>
      <c r="E66" s="51" t="s">
        <v>15</v>
      </c>
      <c r="F66" s="51" t="s">
        <v>15</v>
      </c>
      <c r="G66" s="51"/>
      <c r="H66" s="38"/>
      <c r="I66" s="39"/>
      <c r="J66" s="39"/>
    </row>
    <row r="67" spans="1:10" s="40" customFormat="1" x14ac:dyDescent="0.35">
      <c r="A67" s="51"/>
      <c r="B67" s="51"/>
      <c r="C67" s="37"/>
      <c r="D67" s="37"/>
      <c r="E67" s="51" t="s">
        <v>15</v>
      </c>
      <c r="F67" s="51" t="s">
        <v>15</v>
      </c>
      <c r="G67" s="51"/>
      <c r="H67" s="38"/>
      <c r="I67" s="39"/>
      <c r="J67" s="39"/>
    </row>
    <row r="68" spans="1:10" s="40" customFormat="1" x14ac:dyDescent="0.35">
      <c r="A68" s="51"/>
      <c r="B68" s="51"/>
      <c r="C68" s="37"/>
      <c r="D68" s="37"/>
      <c r="E68" s="51" t="s">
        <v>15</v>
      </c>
      <c r="F68" s="51" t="s">
        <v>15</v>
      </c>
      <c r="G68" s="51"/>
      <c r="H68" s="38"/>
      <c r="I68" s="39"/>
      <c r="J68" s="39"/>
    </row>
    <row r="69" spans="1:10" s="40" customFormat="1" x14ac:dyDescent="0.35">
      <c r="A69" s="51"/>
      <c r="B69" s="51"/>
      <c r="C69" s="37"/>
      <c r="D69" s="37"/>
      <c r="E69" s="51" t="s">
        <v>15</v>
      </c>
      <c r="F69" s="51" t="s">
        <v>15</v>
      </c>
      <c r="G69" s="51"/>
      <c r="H69" s="38"/>
      <c r="I69" s="39"/>
      <c r="J69" s="39"/>
    </row>
    <row r="70" spans="1:10" s="40" customFormat="1" x14ac:dyDescent="0.35">
      <c r="A70" s="51"/>
      <c r="B70" s="51"/>
      <c r="C70" s="37"/>
      <c r="D70" s="37"/>
      <c r="E70" s="51" t="s">
        <v>15</v>
      </c>
      <c r="F70" s="51" t="s">
        <v>15</v>
      </c>
      <c r="G70" s="51"/>
      <c r="H70" s="38"/>
      <c r="I70" s="39"/>
      <c r="J70" s="39"/>
    </row>
    <row r="71" spans="1:10" s="40" customFormat="1" x14ac:dyDescent="0.35">
      <c r="A71" s="51"/>
      <c r="B71" s="51"/>
      <c r="C71" s="37"/>
      <c r="D71" s="37"/>
      <c r="E71" s="51" t="s">
        <v>15</v>
      </c>
      <c r="F71" s="51" t="s">
        <v>15</v>
      </c>
      <c r="G71" s="51"/>
      <c r="H71" s="38"/>
      <c r="I71" s="39"/>
      <c r="J71" s="39"/>
    </row>
    <row r="72" spans="1:10" s="40" customFormat="1" x14ac:dyDescent="0.35">
      <c r="A72" s="51"/>
      <c r="B72" s="51"/>
      <c r="C72" s="37"/>
      <c r="D72" s="37"/>
      <c r="E72" s="51" t="s">
        <v>15</v>
      </c>
      <c r="F72" s="51" t="s">
        <v>15</v>
      </c>
      <c r="G72" s="51"/>
      <c r="H72" s="38"/>
      <c r="I72" s="39"/>
      <c r="J72" s="39"/>
    </row>
    <row r="73" spans="1:10" s="40" customFormat="1" x14ac:dyDescent="0.35">
      <c r="A73" s="51"/>
      <c r="B73" s="51"/>
      <c r="C73" s="37"/>
      <c r="D73" s="37"/>
      <c r="E73" s="51" t="s">
        <v>15</v>
      </c>
      <c r="F73" s="51" t="s">
        <v>15</v>
      </c>
      <c r="G73" s="51"/>
      <c r="H73" s="38"/>
      <c r="I73" s="39"/>
      <c r="J73" s="39"/>
    </row>
    <row r="74" spans="1:10" s="40" customFormat="1" x14ac:dyDescent="0.35">
      <c r="A74" s="51"/>
      <c r="B74" s="51"/>
      <c r="C74" s="37"/>
      <c r="D74" s="37"/>
      <c r="E74" s="51" t="s">
        <v>15</v>
      </c>
      <c r="F74" s="51" t="s">
        <v>15</v>
      </c>
      <c r="G74" s="51"/>
      <c r="H74" s="38"/>
      <c r="I74" s="39"/>
      <c r="J74" s="39"/>
    </row>
    <row r="75" spans="1:10" s="40" customFormat="1" x14ac:dyDescent="0.35">
      <c r="A75" s="51"/>
      <c r="B75" s="51"/>
      <c r="C75" s="37"/>
      <c r="D75" s="37"/>
      <c r="E75" s="51" t="s">
        <v>15</v>
      </c>
      <c r="F75" s="51" t="s">
        <v>15</v>
      </c>
      <c r="G75" s="51"/>
      <c r="H75" s="38"/>
      <c r="I75" s="39"/>
      <c r="J75" s="39"/>
    </row>
    <row r="76" spans="1:10" s="40" customFormat="1" x14ac:dyDescent="0.35">
      <c r="A76" s="51"/>
      <c r="B76" s="51"/>
      <c r="C76" s="37"/>
      <c r="D76" s="37"/>
      <c r="E76" s="51" t="s">
        <v>15</v>
      </c>
      <c r="F76" s="51" t="s">
        <v>15</v>
      </c>
      <c r="G76" s="51"/>
      <c r="H76" s="38"/>
      <c r="I76" s="39"/>
      <c r="J76" s="39"/>
    </row>
    <row r="77" spans="1:10" s="40" customFormat="1" x14ac:dyDescent="0.35">
      <c r="A77" s="51"/>
      <c r="B77" s="51"/>
      <c r="C77" s="37"/>
      <c r="D77" s="37"/>
      <c r="E77" s="51" t="s">
        <v>15</v>
      </c>
      <c r="F77" s="51" t="s">
        <v>15</v>
      </c>
      <c r="G77" s="51"/>
      <c r="H77" s="38"/>
      <c r="I77" s="39"/>
      <c r="J77" s="39"/>
    </row>
    <row r="78" spans="1:10" s="40" customFormat="1" x14ac:dyDescent="0.35">
      <c r="A78" s="51"/>
      <c r="B78" s="51"/>
      <c r="C78" s="37"/>
      <c r="D78" s="37"/>
      <c r="E78" s="51" t="s">
        <v>15</v>
      </c>
      <c r="F78" s="51" t="s">
        <v>15</v>
      </c>
      <c r="G78" s="51"/>
      <c r="H78" s="38"/>
      <c r="I78" s="39"/>
      <c r="J78" s="39"/>
    </row>
    <row r="79" spans="1:10" s="40" customFormat="1" x14ac:dyDescent="0.35">
      <c r="A79" s="51"/>
      <c r="B79" s="51"/>
      <c r="C79" s="37"/>
      <c r="D79" s="37"/>
      <c r="E79" s="51" t="s">
        <v>15</v>
      </c>
      <c r="F79" s="51" t="s">
        <v>15</v>
      </c>
      <c r="G79" s="51"/>
      <c r="H79" s="38"/>
      <c r="I79" s="39"/>
      <c r="J79" s="39"/>
    </row>
    <row r="80" spans="1:10" s="40" customFormat="1" x14ac:dyDescent="0.35">
      <c r="A80" s="51"/>
      <c r="B80" s="51"/>
      <c r="C80" s="37"/>
      <c r="D80" s="37"/>
      <c r="E80" s="51" t="s">
        <v>15</v>
      </c>
      <c r="F80" s="51" t="s">
        <v>15</v>
      </c>
      <c r="G80" s="51"/>
      <c r="H80" s="38"/>
      <c r="I80" s="39"/>
      <c r="J80" s="39"/>
    </row>
    <row r="81" spans="1:10" s="40" customFormat="1" x14ac:dyDescent="0.35">
      <c r="A81" s="51"/>
      <c r="B81" s="51"/>
      <c r="C81" s="37"/>
      <c r="D81" s="37"/>
      <c r="E81" s="51" t="s">
        <v>15</v>
      </c>
      <c r="F81" s="51" t="s">
        <v>15</v>
      </c>
      <c r="G81" s="51"/>
      <c r="H81" s="38"/>
      <c r="I81" s="39"/>
      <c r="J81" s="39"/>
    </row>
    <row r="82" spans="1:10" s="40" customFormat="1" x14ac:dyDescent="0.35">
      <c r="A82" s="51"/>
      <c r="B82" s="51"/>
      <c r="C82" s="37"/>
      <c r="D82" s="37"/>
      <c r="E82" s="51" t="s">
        <v>15</v>
      </c>
      <c r="F82" s="51" t="s">
        <v>15</v>
      </c>
      <c r="G82" s="51"/>
      <c r="H82" s="38"/>
      <c r="I82" s="39"/>
      <c r="J82" s="39"/>
    </row>
    <row r="83" spans="1:10" s="40" customFormat="1" x14ac:dyDescent="0.35">
      <c r="A83" s="51"/>
      <c r="B83" s="51"/>
      <c r="C83" s="37"/>
      <c r="D83" s="37"/>
      <c r="E83" s="51" t="s">
        <v>15</v>
      </c>
      <c r="F83" s="51" t="s">
        <v>15</v>
      </c>
      <c r="G83" s="51"/>
      <c r="H83" s="38"/>
      <c r="I83" s="39"/>
      <c r="J83" s="39"/>
    </row>
    <row r="84" spans="1:10" s="40" customFormat="1" x14ac:dyDescent="0.35">
      <c r="A84" s="51"/>
      <c r="B84" s="51"/>
      <c r="C84" s="37"/>
      <c r="D84" s="37"/>
      <c r="E84" s="51" t="s">
        <v>15</v>
      </c>
      <c r="F84" s="51" t="s">
        <v>15</v>
      </c>
      <c r="G84" s="51"/>
      <c r="H84" s="38"/>
      <c r="I84" s="39"/>
      <c r="J84" s="39"/>
    </row>
    <row r="85" spans="1:10" s="40" customFormat="1" x14ac:dyDescent="0.35">
      <c r="A85" s="51"/>
      <c r="B85" s="51"/>
      <c r="C85" s="37"/>
      <c r="D85" s="37"/>
      <c r="E85" s="51" t="s">
        <v>15</v>
      </c>
      <c r="F85" s="51" t="s">
        <v>15</v>
      </c>
      <c r="G85" s="51"/>
      <c r="H85" s="38"/>
      <c r="I85" s="39"/>
      <c r="J85" s="39"/>
    </row>
    <row r="86" spans="1:10" s="40" customFormat="1" x14ac:dyDescent="0.35">
      <c r="A86" s="51"/>
      <c r="B86" s="51"/>
      <c r="C86" s="37"/>
      <c r="D86" s="37"/>
      <c r="E86" s="51" t="s">
        <v>15</v>
      </c>
      <c r="F86" s="51" t="s">
        <v>15</v>
      </c>
      <c r="G86" s="51"/>
      <c r="H86" s="38"/>
      <c r="I86" s="39"/>
      <c r="J86" s="39"/>
    </row>
    <row r="87" spans="1:10" s="40" customFormat="1" x14ac:dyDescent="0.35">
      <c r="A87" s="51"/>
      <c r="B87" s="51"/>
      <c r="C87" s="37"/>
      <c r="D87" s="37"/>
      <c r="E87" s="51" t="s">
        <v>15</v>
      </c>
      <c r="F87" s="51" t="s">
        <v>15</v>
      </c>
      <c r="G87" s="51"/>
      <c r="H87" s="38"/>
      <c r="I87" s="39"/>
      <c r="J87" s="39"/>
    </row>
    <row r="88" spans="1:10" s="40" customFormat="1" x14ac:dyDescent="0.35">
      <c r="A88" s="51"/>
      <c r="B88" s="51"/>
      <c r="C88" s="37"/>
      <c r="D88" s="37"/>
      <c r="E88" s="51" t="s">
        <v>15</v>
      </c>
      <c r="F88" s="51" t="s">
        <v>15</v>
      </c>
      <c r="G88" s="51"/>
      <c r="H88" s="38"/>
      <c r="I88" s="39"/>
      <c r="J88" s="39"/>
    </row>
    <row r="89" spans="1:10" s="40" customFormat="1" x14ac:dyDescent="0.35">
      <c r="A89" s="51"/>
      <c r="B89" s="51"/>
      <c r="C89" s="37"/>
      <c r="D89" s="37"/>
      <c r="E89" s="51" t="s">
        <v>15</v>
      </c>
      <c r="F89" s="51" t="s">
        <v>15</v>
      </c>
      <c r="G89" s="51"/>
      <c r="H89" s="38"/>
      <c r="I89" s="39"/>
      <c r="J89" s="39"/>
    </row>
    <row r="90" spans="1:10" s="40" customFormat="1" x14ac:dyDescent="0.35">
      <c r="A90" s="51"/>
      <c r="B90" s="51"/>
      <c r="C90" s="37"/>
      <c r="D90" s="37"/>
      <c r="E90" s="51" t="s">
        <v>15</v>
      </c>
      <c r="F90" s="51" t="s">
        <v>15</v>
      </c>
      <c r="G90" s="51"/>
      <c r="H90" s="38"/>
      <c r="I90" s="39"/>
      <c r="J90" s="39"/>
    </row>
    <row r="91" spans="1:10" s="40" customFormat="1" x14ac:dyDescent="0.35">
      <c r="A91" s="51"/>
      <c r="B91" s="51"/>
      <c r="C91" s="37"/>
      <c r="D91" s="37"/>
      <c r="E91" s="51" t="s">
        <v>15</v>
      </c>
      <c r="F91" s="51" t="s">
        <v>15</v>
      </c>
      <c r="G91" s="51"/>
      <c r="H91" s="38"/>
      <c r="I91" s="39"/>
      <c r="J91" s="39"/>
    </row>
    <row r="92" spans="1:10" s="40" customFormat="1" x14ac:dyDescent="0.35">
      <c r="A92" s="51"/>
      <c r="B92" s="51"/>
      <c r="C92" s="37"/>
      <c r="D92" s="37"/>
      <c r="E92" s="51" t="s">
        <v>15</v>
      </c>
      <c r="F92" s="51" t="s">
        <v>15</v>
      </c>
      <c r="G92" s="51"/>
      <c r="H92" s="38"/>
      <c r="I92" s="39"/>
      <c r="J92" s="39"/>
    </row>
    <row r="93" spans="1:10" s="40" customFormat="1" x14ac:dyDescent="0.35">
      <c r="A93" s="51"/>
      <c r="B93" s="51"/>
      <c r="C93" s="37"/>
      <c r="D93" s="37"/>
      <c r="E93" s="51" t="s">
        <v>15</v>
      </c>
      <c r="F93" s="51" t="s">
        <v>15</v>
      </c>
      <c r="G93" s="51"/>
      <c r="H93" s="38"/>
      <c r="I93" s="39"/>
      <c r="J93" s="39"/>
    </row>
    <row r="94" spans="1:10" s="40" customFormat="1" x14ac:dyDescent="0.35">
      <c r="A94" s="51"/>
      <c r="B94" s="51"/>
      <c r="C94" s="37"/>
      <c r="D94" s="37"/>
      <c r="E94" s="51" t="s">
        <v>15</v>
      </c>
      <c r="F94" s="51" t="s">
        <v>15</v>
      </c>
      <c r="G94" s="51"/>
      <c r="H94" s="38"/>
      <c r="I94" s="39"/>
      <c r="J94" s="39"/>
    </row>
    <row r="95" spans="1:10" s="40" customFormat="1" x14ac:dyDescent="0.35">
      <c r="A95" s="51"/>
      <c r="B95" s="51"/>
      <c r="C95" s="37"/>
      <c r="D95" s="37"/>
      <c r="E95" s="51" t="s">
        <v>15</v>
      </c>
      <c r="F95" s="51" t="s">
        <v>15</v>
      </c>
      <c r="G95" s="51"/>
      <c r="H95" s="38"/>
      <c r="I95" s="39"/>
      <c r="J95" s="39"/>
    </row>
    <row r="96" spans="1:10" s="40" customFormat="1" x14ac:dyDescent="0.35">
      <c r="A96" s="51"/>
      <c r="B96" s="51"/>
      <c r="C96" s="37"/>
      <c r="D96" s="37"/>
      <c r="E96" s="51" t="s">
        <v>15</v>
      </c>
      <c r="F96" s="51" t="s">
        <v>15</v>
      </c>
      <c r="G96" s="51"/>
      <c r="H96" s="38"/>
      <c r="I96" s="39"/>
      <c r="J96" s="39"/>
    </row>
    <row r="97" spans="1:10" s="40" customFormat="1" x14ac:dyDescent="0.35">
      <c r="A97" s="51"/>
      <c r="B97" s="51"/>
      <c r="C97" s="37"/>
      <c r="D97" s="37"/>
      <c r="E97" s="51" t="s">
        <v>15</v>
      </c>
      <c r="F97" s="51" t="s">
        <v>15</v>
      </c>
      <c r="G97" s="51"/>
      <c r="H97" s="38"/>
      <c r="I97" s="39"/>
      <c r="J97" s="39"/>
    </row>
    <row r="98" spans="1:10" s="40" customFormat="1" x14ac:dyDescent="0.35">
      <c r="A98" s="51"/>
      <c r="B98" s="51"/>
      <c r="C98" s="37"/>
      <c r="D98" s="37"/>
      <c r="E98" s="51" t="s">
        <v>15</v>
      </c>
      <c r="F98" s="51" t="s">
        <v>15</v>
      </c>
      <c r="G98" s="51"/>
      <c r="H98" s="38"/>
      <c r="I98" s="39"/>
      <c r="J98" s="39"/>
    </row>
    <row r="99" spans="1:10" s="40" customFormat="1" x14ac:dyDescent="0.35">
      <c r="A99" s="51"/>
      <c r="B99" s="51"/>
      <c r="C99" s="37"/>
      <c r="D99" s="37"/>
      <c r="E99" s="51" t="s">
        <v>15</v>
      </c>
      <c r="F99" s="51" t="s">
        <v>15</v>
      </c>
      <c r="G99" s="51"/>
      <c r="H99" s="38"/>
      <c r="I99" s="39"/>
      <c r="J99" s="39"/>
    </row>
    <row r="100" spans="1:10" s="40" customFormat="1" x14ac:dyDescent="0.35">
      <c r="A100" s="51"/>
      <c r="B100" s="51"/>
      <c r="C100" s="37"/>
      <c r="D100" s="37"/>
      <c r="E100" s="51" t="s">
        <v>15</v>
      </c>
      <c r="F100" s="51" t="s">
        <v>15</v>
      </c>
      <c r="G100" s="51"/>
      <c r="H100" s="38"/>
      <c r="I100" s="39"/>
      <c r="J100" s="39"/>
    </row>
    <row r="101" spans="1:10" s="40" customFormat="1" x14ac:dyDescent="0.35">
      <c r="A101" s="51"/>
      <c r="B101" s="51"/>
      <c r="C101" s="37"/>
      <c r="D101" s="37"/>
      <c r="E101" s="51" t="s">
        <v>15</v>
      </c>
      <c r="F101" s="51" t="s">
        <v>15</v>
      </c>
      <c r="G101" s="51"/>
      <c r="H101" s="38"/>
      <c r="I101" s="39"/>
      <c r="J101" s="39"/>
    </row>
    <row r="102" spans="1:10" s="40" customFormat="1" x14ac:dyDescent="0.35">
      <c r="A102" s="51"/>
      <c r="B102" s="51"/>
      <c r="C102" s="37"/>
      <c r="D102" s="37"/>
      <c r="E102" s="51" t="s">
        <v>15</v>
      </c>
      <c r="F102" s="51" t="s">
        <v>15</v>
      </c>
      <c r="G102" s="51"/>
      <c r="H102" s="38"/>
      <c r="I102" s="39"/>
      <c r="J102" s="39"/>
    </row>
    <row r="103" spans="1:10" s="40" customFormat="1" x14ac:dyDescent="0.35">
      <c r="A103" s="51"/>
      <c r="B103" s="51"/>
      <c r="C103" s="37"/>
      <c r="D103" s="37"/>
      <c r="E103" s="51" t="s">
        <v>15</v>
      </c>
      <c r="F103" s="51" t="s">
        <v>15</v>
      </c>
      <c r="G103" s="51"/>
      <c r="H103" s="38"/>
      <c r="I103" s="39"/>
      <c r="J103" s="39"/>
    </row>
    <row r="104" spans="1:10" s="40" customFormat="1" x14ac:dyDescent="0.35">
      <c r="A104" s="51"/>
      <c r="B104" s="51"/>
      <c r="C104" s="37"/>
      <c r="D104" s="37"/>
      <c r="E104" s="51" t="s">
        <v>15</v>
      </c>
      <c r="F104" s="51" t="s">
        <v>15</v>
      </c>
      <c r="G104" s="51"/>
      <c r="H104" s="38"/>
      <c r="I104" s="39"/>
      <c r="J104" s="39"/>
    </row>
    <row r="105" spans="1:10" s="40" customFormat="1" x14ac:dyDescent="0.35">
      <c r="A105" s="51"/>
      <c r="B105" s="51"/>
      <c r="C105" s="37"/>
      <c r="D105" s="37"/>
      <c r="E105" s="51" t="s">
        <v>15</v>
      </c>
      <c r="F105" s="51" t="s">
        <v>15</v>
      </c>
      <c r="G105" s="51"/>
      <c r="H105" s="38"/>
      <c r="I105" s="39"/>
      <c r="J105" s="39"/>
    </row>
    <row r="106" spans="1:10" s="40" customFormat="1" x14ac:dyDescent="0.35">
      <c r="A106" s="51"/>
      <c r="B106" s="51"/>
      <c r="C106" s="37"/>
      <c r="D106" s="37"/>
      <c r="E106" s="51" t="s">
        <v>15</v>
      </c>
      <c r="F106" s="51" t="s">
        <v>15</v>
      </c>
      <c r="G106" s="51"/>
      <c r="H106" s="38"/>
      <c r="I106" s="39"/>
      <c r="J106" s="39"/>
    </row>
    <row r="107" spans="1:10" s="40" customFormat="1" x14ac:dyDescent="0.35">
      <c r="A107" s="51"/>
      <c r="B107" s="51"/>
      <c r="C107" s="37"/>
      <c r="D107" s="37"/>
      <c r="E107" s="51" t="s">
        <v>15</v>
      </c>
      <c r="F107" s="51" t="s">
        <v>15</v>
      </c>
      <c r="G107" s="51"/>
      <c r="H107" s="38"/>
      <c r="I107" s="39"/>
      <c r="J107" s="39"/>
    </row>
    <row r="108" spans="1:10" s="40" customFormat="1" x14ac:dyDescent="0.35">
      <c r="A108" s="51"/>
      <c r="B108" s="51"/>
      <c r="C108" s="37"/>
      <c r="D108" s="37"/>
      <c r="E108" s="51" t="s">
        <v>15</v>
      </c>
      <c r="F108" s="51" t="s">
        <v>15</v>
      </c>
      <c r="G108" s="51"/>
      <c r="H108" s="38"/>
      <c r="I108" s="39"/>
      <c r="J108" s="39"/>
    </row>
    <row r="109" spans="1:10" s="40" customFormat="1" x14ac:dyDescent="0.35">
      <c r="A109" s="51"/>
      <c r="B109" s="51"/>
      <c r="C109" s="37"/>
      <c r="D109" s="37"/>
      <c r="E109" s="51" t="s">
        <v>15</v>
      </c>
      <c r="F109" s="51" t="s">
        <v>15</v>
      </c>
      <c r="G109" s="51"/>
      <c r="H109" s="38"/>
      <c r="I109" s="39"/>
      <c r="J109" s="39"/>
    </row>
    <row r="110" spans="1:10" s="40" customFormat="1" x14ac:dyDescent="0.35">
      <c r="A110" s="51"/>
      <c r="B110" s="51"/>
      <c r="C110" s="37"/>
      <c r="D110" s="37"/>
      <c r="E110" s="51" t="s">
        <v>15</v>
      </c>
      <c r="F110" s="51" t="s">
        <v>15</v>
      </c>
      <c r="G110" s="51"/>
      <c r="H110" s="38"/>
      <c r="I110" s="39"/>
      <c r="J110" s="39"/>
    </row>
    <row r="111" spans="1:10" s="40" customFormat="1" x14ac:dyDescent="0.35">
      <c r="A111" s="51"/>
      <c r="B111" s="51"/>
      <c r="C111" s="37"/>
      <c r="D111" s="37"/>
      <c r="E111" s="51" t="s">
        <v>15</v>
      </c>
      <c r="F111" s="51" t="s">
        <v>15</v>
      </c>
      <c r="G111" s="51"/>
      <c r="H111" s="38"/>
      <c r="I111" s="39"/>
      <c r="J111" s="39"/>
    </row>
    <row r="112" spans="1:10" s="40" customFormat="1" x14ac:dyDescent="0.35">
      <c r="A112" s="51"/>
      <c r="B112" s="51"/>
      <c r="C112" s="37"/>
      <c r="D112" s="37"/>
      <c r="E112" s="51" t="s">
        <v>15</v>
      </c>
      <c r="F112" s="51" t="s">
        <v>15</v>
      </c>
      <c r="G112" s="51"/>
      <c r="H112" s="38"/>
      <c r="I112" s="39"/>
      <c r="J112" s="39"/>
    </row>
    <row r="113" spans="1:10" s="40" customFormat="1" x14ac:dyDescent="0.35">
      <c r="A113" s="51"/>
      <c r="B113" s="51"/>
      <c r="C113" s="37"/>
      <c r="D113" s="37"/>
      <c r="E113" s="51" t="s">
        <v>15</v>
      </c>
      <c r="F113" s="51" t="s">
        <v>15</v>
      </c>
      <c r="G113" s="51"/>
      <c r="H113" s="38"/>
      <c r="I113" s="39"/>
      <c r="J113" s="39"/>
    </row>
    <row r="114" spans="1:10" s="40" customFormat="1" x14ac:dyDescent="0.35">
      <c r="A114" s="51"/>
      <c r="B114" s="51"/>
      <c r="C114" s="37"/>
      <c r="D114" s="37"/>
      <c r="E114" s="51" t="s">
        <v>15</v>
      </c>
      <c r="F114" s="51" t="s">
        <v>15</v>
      </c>
      <c r="G114" s="51"/>
      <c r="H114" s="38"/>
      <c r="I114" s="39"/>
      <c r="J114" s="39"/>
    </row>
    <row r="115" spans="1:10" s="40" customFormat="1" x14ac:dyDescent="0.35">
      <c r="A115" s="51"/>
      <c r="B115" s="51"/>
      <c r="C115" s="37"/>
      <c r="D115" s="37"/>
      <c r="E115" s="51" t="s">
        <v>15</v>
      </c>
      <c r="F115" s="51" t="s">
        <v>15</v>
      </c>
      <c r="G115" s="51"/>
      <c r="H115" s="38"/>
      <c r="I115" s="39"/>
      <c r="J115" s="39"/>
    </row>
    <row r="116" spans="1:10" s="40" customFormat="1" x14ac:dyDescent="0.35">
      <c r="A116" s="51"/>
      <c r="B116" s="51"/>
      <c r="C116" s="37"/>
      <c r="D116" s="37"/>
      <c r="E116" s="51" t="s">
        <v>15</v>
      </c>
      <c r="F116" s="51" t="s">
        <v>15</v>
      </c>
      <c r="G116" s="51"/>
      <c r="H116" s="38"/>
      <c r="I116" s="39"/>
      <c r="J116" s="39"/>
    </row>
    <row r="117" spans="1:10" s="40" customFormat="1" x14ac:dyDescent="0.35">
      <c r="A117" s="51"/>
      <c r="B117" s="51"/>
      <c r="C117" s="37"/>
      <c r="D117" s="37"/>
      <c r="E117" s="51" t="s">
        <v>15</v>
      </c>
      <c r="F117" s="51" t="s">
        <v>15</v>
      </c>
      <c r="G117" s="51"/>
      <c r="H117" s="38"/>
      <c r="I117" s="39"/>
      <c r="J117" s="39"/>
    </row>
    <row r="118" spans="1:10" s="40" customFormat="1" x14ac:dyDescent="0.35">
      <c r="A118" s="51"/>
      <c r="B118" s="51"/>
      <c r="C118" s="37"/>
      <c r="D118" s="37"/>
      <c r="E118" s="51" t="s">
        <v>15</v>
      </c>
      <c r="F118" s="51" t="s">
        <v>15</v>
      </c>
      <c r="G118" s="51"/>
      <c r="H118" s="38"/>
      <c r="I118" s="39"/>
      <c r="J118" s="39"/>
    </row>
    <row r="119" spans="1:10" s="40" customFormat="1" x14ac:dyDescent="0.35">
      <c r="A119" s="51"/>
      <c r="B119" s="51"/>
      <c r="C119" s="37"/>
      <c r="D119" s="37"/>
      <c r="E119" s="51" t="s">
        <v>15</v>
      </c>
      <c r="F119" s="51" t="s">
        <v>15</v>
      </c>
      <c r="G119" s="51"/>
      <c r="H119" s="38"/>
      <c r="I119" s="39"/>
      <c r="J119" s="39"/>
    </row>
    <row r="120" spans="1:10" s="40" customFormat="1" x14ac:dyDescent="0.35">
      <c r="A120" s="51"/>
      <c r="B120" s="51"/>
      <c r="C120" s="37"/>
      <c r="D120" s="37"/>
      <c r="E120" s="51" t="s">
        <v>15</v>
      </c>
      <c r="F120" s="51" t="s">
        <v>15</v>
      </c>
      <c r="G120" s="51"/>
      <c r="H120" s="38"/>
      <c r="I120" s="39"/>
      <c r="J120" s="39"/>
    </row>
    <row r="121" spans="1:10" s="40" customFormat="1" x14ac:dyDescent="0.35">
      <c r="A121" s="51"/>
      <c r="B121" s="51"/>
      <c r="C121" s="37"/>
      <c r="D121" s="37"/>
      <c r="E121" s="51" t="s">
        <v>15</v>
      </c>
      <c r="F121" s="51" t="s">
        <v>15</v>
      </c>
      <c r="G121" s="51"/>
      <c r="H121" s="38"/>
      <c r="I121" s="39"/>
      <c r="J121" s="39"/>
    </row>
    <row r="122" spans="1:10" s="40" customFormat="1" x14ac:dyDescent="0.35">
      <c r="A122" s="51"/>
      <c r="B122" s="51"/>
      <c r="C122" s="37"/>
      <c r="D122" s="37"/>
      <c r="E122" s="51" t="s">
        <v>15</v>
      </c>
      <c r="F122" s="51" t="s">
        <v>15</v>
      </c>
      <c r="G122" s="51"/>
      <c r="H122" s="38"/>
      <c r="I122" s="39"/>
      <c r="J122" s="39"/>
    </row>
    <row r="123" spans="1:10" s="40" customFormat="1" x14ac:dyDescent="0.35">
      <c r="A123" s="51"/>
      <c r="B123" s="51"/>
      <c r="C123" s="37"/>
      <c r="D123" s="37"/>
      <c r="E123" s="51" t="s">
        <v>15</v>
      </c>
      <c r="F123" s="51" t="s">
        <v>15</v>
      </c>
      <c r="G123" s="51"/>
      <c r="H123" s="38"/>
      <c r="I123" s="39"/>
      <c r="J123" s="39"/>
    </row>
    <row r="124" spans="1:10" s="40" customFormat="1" x14ac:dyDescent="0.35">
      <c r="A124" s="51"/>
      <c r="B124" s="51"/>
      <c r="C124" s="37"/>
      <c r="D124" s="37"/>
      <c r="E124" s="51" t="s">
        <v>15</v>
      </c>
      <c r="F124" s="51" t="s">
        <v>15</v>
      </c>
      <c r="G124" s="51"/>
      <c r="H124" s="38"/>
      <c r="I124" s="39"/>
      <c r="J124" s="39"/>
    </row>
    <row r="125" spans="1:10" s="40" customFormat="1" x14ac:dyDescent="0.35">
      <c r="A125" s="51"/>
      <c r="B125" s="51"/>
      <c r="C125" s="37"/>
      <c r="D125" s="37"/>
      <c r="E125" s="51" t="s">
        <v>15</v>
      </c>
      <c r="F125" s="51" t="s">
        <v>15</v>
      </c>
      <c r="G125" s="51"/>
      <c r="H125" s="38"/>
      <c r="I125" s="39"/>
      <c r="J125" s="39"/>
    </row>
    <row r="126" spans="1:10" s="40" customFormat="1" x14ac:dyDescent="0.35">
      <c r="A126" s="51"/>
      <c r="B126" s="51"/>
      <c r="C126" s="37"/>
      <c r="D126" s="37"/>
      <c r="E126" s="51" t="s">
        <v>15</v>
      </c>
      <c r="F126" s="51" t="s">
        <v>15</v>
      </c>
      <c r="G126" s="51"/>
      <c r="H126" s="38"/>
      <c r="I126" s="39"/>
      <c r="J126" s="39"/>
    </row>
    <row r="127" spans="1:10" s="40" customFormat="1" x14ac:dyDescent="0.35">
      <c r="A127" s="51"/>
      <c r="B127" s="51"/>
      <c r="C127" s="37"/>
      <c r="D127" s="37"/>
      <c r="E127" s="51" t="s">
        <v>15</v>
      </c>
      <c r="F127" s="51" t="s">
        <v>15</v>
      </c>
      <c r="G127" s="51"/>
      <c r="H127" s="38"/>
      <c r="I127" s="39"/>
      <c r="J127" s="39"/>
    </row>
    <row r="128" spans="1:10" s="40" customFormat="1" x14ac:dyDescent="0.35">
      <c r="A128" s="51"/>
      <c r="B128" s="51"/>
      <c r="C128" s="37"/>
      <c r="D128" s="37"/>
      <c r="E128" s="51" t="s">
        <v>15</v>
      </c>
      <c r="F128" s="51" t="s">
        <v>15</v>
      </c>
      <c r="G128" s="51"/>
      <c r="H128" s="38"/>
      <c r="I128" s="39"/>
      <c r="J128" s="39"/>
    </row>
    <row r="129" spans="1:10" s="40" customFormat="1" x14ac:dyDescent="0.35">
      <c r="A129" s="51"/>
      <c r="B129" s="51"/>
      <c r="C129" s="37"/>
      <c r="D129" s="37"/>
      <c r="E129" s="51" t="s">
        <v>15</v>
      </c>
      <c r="F129" s="51" t="s">
        <v>15</v>
      </c>
      <c r="G129" s="51"/>
      <c r="H129" s="38"/>
      <c r="I129" s="39"/>
      <c r="J129" s="39"/>
    </row>
    <row r="130" spans="1:10" s="40" customFormat="1" x14ac:dyDescent="0.35">
      <c r="A130" s="51"/>
      <c r="B130" s="51"/>
      <c r="C130" s="37"/>
      <c r="D130" s="37"/>
      <c r="E130" s="51" t="s">
        <v>15</v>
      </c>
      <c r="F130" s="51" t="s">
        <v>15</v>
      </c>
      <c r="G130" s="51"/>
      <c r="H130" s="38"/>
      <c r="I130" s="39"/>
      <c r="J130" s="39"/>
    </row>
    <row r="131" spans="1:10" s="40" customFormat="1" x14ac:dyDescent="0.35">
      <c r="A131" s="51"/>
      <c r="B131" s="51"/>
      <c r="C131" s="37"/>
      <c r="D131" s="37"/>
      <c r="E131" s="51" t="s">
        <v>15</v>
      </c>
      <c r="F131" s="51" t="s">
        <v>15</v>
      </c>
      <c r="G131" s="51"/>
      <c r="H131" s="38"/>
      <c r="I131" s="39"/>
      <c r="J131" s="39"/>
    </row>
    <row r="132" spans="1:10" s="40" customFormat="1" x14ac:dyDescent="0.35">
      <c r="A132" s="51"/>
      <c r="B132" s="51"/>
      <c r="C132" s="37"/>
      <c r="D132" s="37"/>
      <c r="E132" s="51" t="s">
        <v>15</v>
      </c>
      <c r="F132" s="51" t="s">
        <v>15</v>
      </c>
      <c r="G132" s="51"/>
      <c r="H132" s="38"/>
      <c r="I132" s="39"/>
      <c r="J132" s="39"/>
    </row>
    <row r="133" spans="1:10" s="40" customFormat="1" x14ac:dyDescent="0.35">
      <c r="A133" s="51"/>
      <c r="B133" s="51"/>
      <c r="C133" s="37"/>
      <c r="D133" s="37"/>
      <c r="E133" s="51" t="s">
        <v>15</v>
      </c>
      <c r="F133" s="51" t="s">
        <v>15</v>
      </c>
      <c r="G133" s="51"/>
      <c r="H133" s="38"/>
      <c r="I133" s="39"/>
      <c r="J133" s="39"/>
    </row>
    <row r="134" spans="1:10" s="40" customFormat="1" x14ac:dyDescent="0.35">
      <c r="A134" s="51"/>
      <c r="B134" s="51"/>
      <c r="C134" s="37"/>
      <c r="D134" s="37"/>
      <c r="E134" s="51" t="s">
        <v>15</v>
      </c>
      <c r="F134" s="51" t="s">
        <v>15</v>
      </c>
      <c r="G134" s="51"/>
      <c r="H134" s="38"/>
      <c r="I134" s="39"/>
      <c r="J134" s="39"/>
    </row>
    <row r="135" spans="1:10" s="40" customFormat="1" x14ac:dyDescent="0.35">
      <c r="A135" s="51"/>
      <c r="B135" s="51"/>
      <c r="C135" s="37"/>
      <c r="D135" s="37"/>
      <c r="E135" s="51" t="s">
        <v>15</v>
      </c>
      <c r="F135" s="51" t="s">
        <v>15</v>
      </c>
      <c r="G135" s="51"/>
      <c r="H135" s="38"/>
      <c r="I135" s="39"/>
      <c r="J135" s="39"/>
    </row>
    <row r="136" spans="1:10" s="40" customFormat="1" x14ac:dyDescent="0.35">
      <c r="A136" s="51"/>
      <c r="B136" s="51"/>
      <c r="C136" s="37"/>
      <c r="D136" s="37"/>
      <c r="E136" s="51" t="s">
        <v>15</v>
      </c>
      <c r="F136" s="51" t="s">
        <v>15</v>
      </c>
      <c r="G136" s="51"/>
      <c r="H136" s="38"/>
      <c r="I136" s="39"/>
      <c r="J136" s="39"/>
    </row>
    <row r="137" spans="1:10" s="40" customFormat="1" x14ac:dyDescent="0.35">
      <c r="A137" s="51"/>
      <c r="B137" s="51"/>
      <c r="C137" s="37"/>
      <c r="D137" s="37"/>
      <c r="E137" s="51" t="s">
        <v>15</v>
      </c>
      <c r="F137" s="51" t="s">
        <v>15</v>
      </c>
      <c r="G137" s="51"/>
      <c r="H137" s="38"/>
      <c r="I137" s="39"/>
      <c r="J137" s="39"/>
    </row>
    <row r="138" spans="1:10" s="40" customFormat="1" x14ac:dyDescent="0.35">
      <c r="A138" s="51"/>
      <c r="B138" s="51"/>
      <c r="C138" s="37"/>
      <c r="D138" s="37"/>
      <c r="E138" s="51" t="s">
        <v>15</v>
      </c>
      <c r="F138" s="51" t="s">
        <v>15</v>
      </c>
      <c r="G138" s="51"/>
      <c r="H138" s="38"/>
      <c r="I138" s="39"/>
      <c r="J138" s="39"/>
    </row>
    <row r="139" spans="1:10" s="40" customFormat="1" x14ac:dyDescent="0.35">
      <c r="A139" s="51"/>
      <c r="B139" s="51"/>
      <c r="C139" s="37"/>
      <c r="D139" s="37"/>
      <c r="E139" s="51" t="s">
        <v>15</v>
      </c>
      <c r="F139" s="51" t="s">
        <v>15</v>
      </c>
      <c r="G139" s="51"/>
      <c r="H139" s="38"/>
      <c r="I139" s="39"/>
      <c r="J139" s="39"/>
    </row>
    <row r="140" spans="1:10" s="40" customFormat="1" x14ac:dyDescent="0.35">
      <c r="A140" s="51"/>
      <c r="B140" s="51"/>
      <c r="C140" s="37"/>
      <c r="D140" s="37"/>
      <c r="E140" s="51" t="s">
        <v>15</v>
      </c>
      <c r="F140" s="51" t="s">
        <v>15</v>
      </c>
      <c r="G140" s="51"/>
      <c r="H140" s="38"/>
      <c r="I140" s="39"/>
      <c r="J140" s="39"/>
    </row>
    <row r="141" spans="1:10" s="40" customFormat="1" x14ac:dyDescent="0.35">
      <c r="A141" s="51"/>
      <c r="B141" s="51"/>
      <c r="C141" s="37"/>
      <c r="D141" s="37"/>
      <c r="E141" s="51" t="s">
        <v>15</v>
      </c>
      <c r="F141" s="51" t="s">
        <v>15</v>
      </c>
      <c r="G141" s="51"/>
      <c r="H141" s="38"/>
      <c r="I141" s="39"/>
      <c r="J141" s="39"/>
    </row>
    <row r="142" spans="1:10" s="40" customFormat="1" x14ac:dyDescent="0.35">
      <c r="A142" s="51"/>
      <c r="B142" s="51"/>
      <c r="C142" s="37"/>
      <c r="D142" s="37"/>
      <c r="E142" s="51" t="s">
        <v>15</v>
      </c>
      <c r="F142" s="51" t="s">
        <v>15</v>
      </c>
      <c r="G142" s="51"/>
      <c r="H142" s="38"/>
      <c r="I142" s="39"/>
      <c r="J142" s="39"/>
    </row>
    <row r="143" spans="1:10" s="40" customFormat="1" x14ac:dyDescent="0.35">
      <c r="A143" s="51"/>
      <c r="B143" s="51"/>
      <c r="C143" s="37"/>
      <c r="D143" s="37"/>
      <c r="E143" s="51" t="s">
        <v>15</v>
      </c>
      <c r="F143" s="51" t="s">
        <v>15</v>
      </c>
      <c r="G143" s="51"/>
      <c r="H143" s="38"/>
      <c r="I143" s="39"/>
      <c r="J143" s="39"/>
    </row>
    <row r="144" spans="1:10" s="40" customFormat="1" x14ac:dyDescent="0.35">
      <c r="A144" s="51"/>
      <c r="B144" s="51"/>
      <c r="C144" s="37"/>
      <c r="D144" s="37"/>
      <c r="E144" s="51" t="s">
        <v>15</v>
      </c>
      <c r="F144" s="51" t="s">
        <v>15</v>
      </c>
      <c r="G144" s="51"/>
      <c r="H144" s="38"/>
      <c r="I144" s="39"/>
      <c r="J144" s="39"/>
    </row>
    <row r="145" spans="1:10" s="40" customFormat="1" x14ac:dyDescent="0.35">
      <c r="A145" s="51"/>
      <c r="B145" s="51"/>
      <c r="C145" s="37"/>
      <c r="D145" s="37"/>
      <c r="E145" s="51" t="s">
        <v>15</v>
      </c>
      <c r="F145" s="51" t="s">
        <v>15</v>
      </c>
      <c r="G145" s="51"/>
      <c r="H145" s="38"/>
      <c r="I145" s="39"/>
      <c r="J145" s="39"/>
    </row>
    <row r="146" spans="1:10" s="40" customFormat="1" x14ac:dyDescent="0.35">
      <c r="A146" s="51"/>
      <c r="B146" s="51"/>
      <c r="C146" s="37"/>
      <c r="D146" s="37"/>
      <c r="E146" s="51" t="s">
        <v>15</v>
      </c>
      <c r="F146" s="51" t="s">
        <v>15</v>
      </c>
      <c r="G146" s="51"/>
      <c r="H146" s="38"/>
      <c r="I146" s="39"/>
      <c r="J146" s="39"/>
    </row>
    <row r="147" spans="1:10" s="40" customFormat="1" x14ac:dyDescent="0.35">
      <c r="A147" s="51"/>
      <c r="B147" s="51"/>
      <c r="C147" s="37"/>
      <c r="D147" s="37"/>
      <c r="E147" s="51" t="s">
        <v>15</v>
      </c>
      <c r="F147" s="51" t="s">
        <v>15</v>
      </c>
      <c r="G147" s="51"/>
      <c r="H147" s="38"/>
      <c r="I147" s="39"/>
      <c r="J147" s="39"/>
    </row>
    <row r="148" spans="1:10" s="40" customFormat="1" x14ac:dyDescent="0.35">
      <c r="A148" s="51"/>
      <c r="B148" s="51"/>
      <c r="C148" s="37"/>
      <c r="D148" s="37"/>
      <c r="E148" s="51" t="s">
        <v>15</v>
      </c>
      <c r="F148" s="51" t="s">
        <v>15</v>
      </c>
      <c r="G148" s="51"/>
      <c r="H148" s="38"/>
      <c r="I148" s="39"/>
      <c r="J148" s="39"/>
    </row>
    <row r="149" spans="1:10" s="40" customFormat="1" x14ac:dyDescent="0.35">
      <c r="A149" s="51"/>
      <c r="B149" s="51"/>
      <c r="C149" s="37"/>
      <c r="D149" s="37"/>
      <c r="E149" s="51" t="s">
        <v>15</v>
      </c>
      <c r="F149" s="51" t="s">
        <v>15</v>
      </c>
      <c r="G149" s="51"/>
      <c r="H149" s="38"/>
      <c r="I149" s="39"/>
      <c r="J149" s="39"/>
    </row>
    <row r="150" spans="1:10" s="40" customFormat="1" x14ac:dyDescent="0.35">
      <c r="A150" s="51"/>
      <c r="B150" s="51"/>
      <c r="C150" s="37"/>
      <c r="D150" s="37"/>
      <c r="E150" s="51" t="s">
        <v>15</v>
      </c>
      <c r="F150" s="51" t="s">
        <v>15</v>
      </c>
      <c r="G150" s="51"/>
      <c r="H150" s="38"/>
      <c r="I150" s="39"/>
      <c r="J150" s="39"/>
    </row>
    <row r="151" spans="1:10" s="40" customFormat="1" x14ac:dyDescent="0.35">
      <c r="A151" s="51"/>
      <c r="B151" s="51"/>
      <c r="C151" s="37"/>
      <c r="D151" s="37"/>
      <c r="E151" s="51" t="s">
        <v>15</v>
      </c>
      <c r="F151" s="51" t="s">
        <v>15</v>
      </c>
      <c r="G151" s="51"/>
      <c r="H151" s="38"/>
      <c r="I151" s="39"/>
      <c r="J151" s="39"/>
    </row>
    <row r="152" spans="1:10" s="40" customFormat="1" x14ac:dyDescent="0.35">
      <c r="A152" s="51"/>
      <c r="B152" s="51"/>
      <c r="C152" s="37"/>
      <c r="D152" s="37"/>
      <c r="E152" s="51" t="s">
        <v>15</v>
      </c>
      <c r="F152" s="51" t="s">
        <v>15</v>
      </c>
      <c r="G152" s="51"/>
      <c r="H152" s="38"/>
      <c r="I152" s="39"/>
      <c r="J152" s="39"/>
    </row>
    <row r="153" spans="1:10" s="40" customFormat="1" x14ac:dyDescent="0.35">
      <c r="A153" s="51"/>
      <c r="B153" s="51"/>
      <c r="C153" s="37"/>
      <c r="D153" s="37"/>
      <c r="E153" s="51" t="s">
        <v>15</v>
      </c>
      <c r="F153" s="51" t="s">
        <v>15</v>
      </c>
      <c r="G153" s="51"/>
      <c r="H153" s="38"/>
      <c r="I153" s="39"/>
      <c r="J153" s="39"/>
    </row>
    <row r="154" spans="1:10" s="40" customFormat="1" x14ac:dyDescent="0.35">
      <c r="A154" s="51"/>
      <c r="B154" s="51"/>
      <c r="C154" s="37"/>
      <c r="D154" s="37"/>
      <c r="E154" s="51" t="s">
        <v>15</v>
      </c>
      <c r="F154" s="51" t="s">
        <v>15</v>
      </c>
      <c r="G154" s="51"/>
      <c r="H154" s="38"/>
      <c r="I154" s="39"/>
      <c r="J154" s="39"/>
    </row>
    <row r="155" spans="1:10" s="40" customFormat="1" x14ac:dyDescent="0.35">
      <c r="A155" s="51"/>
      <c r="B155" s="51"/>
      <c r="C155" s="37"/>
      <c r="D155" s="37"/>
      <c r="E155" s="51" t="s">
        <v>15</v>
      </c>
      <c r="F155" s="51" t="s">
        <v>15</v>
      </c>
      <c r="G155" s="51"/>
      <c r="H155" s="38"/>
      <c r="I155" s="39"/>
      <c r="J155" s="39"/>
    </row>
    <row r="156" spans="1:10" s="40" customFormat="1" x14ac:dyDescent="0.35">
      <c r="A156" s="51"/>
      <c r="B156" s="51"/>
      <c r="C156" s="37"/>
      <c r="D156" s="37"/>
      <c r="E156" s="51" t="s">
        <v>15</v>
      </c>
      <c r="F156" s="51" t="s">
        <v>15</v>
      </c>
      <c r="G156" s="51"/>
      <c r="H156" s="38"/>
      <c r="I156" s="39"/>
      <c r="J156" s="39"/>
    </row>
    <row r="157" spans="1:10" s="40" customFormat="1" x14ac:dyDescent="0.35">
      <c r="A157" s="51"/>
      <c r="B157" s="51"/>
      <c r="C157" s="37"/>
      <c r="D157" s="37"/>
      <c r="E157" s="51" t="s">
        <v>15</v>
      </c>
      <c r="F157" s="51" t="s">
        <v>15</v>
      </c>
      <c r="G157" s="51"/>
      <c r="H157" s="38"/>
      <c r="I157" s="39"/>
      <c r="J157" s="39"/>
    </row>
    <row r="158" spans="1:10" s="40" customFormat="1" x14ac:dyDescent="0.35">
      <c r="A158" s="51"/>
      <c r="B158" s="51"/>
      <c r="C158" s="37"/>
      <c r="D158" s="37"/>
      <c r="E158" s="51" t="s">
        <v>15</v>
      </c>
      <c r="F158" s="51" t="s">
        <v>15</v>
      </c>
      <c r="G158" s="51"/>
      <c r="H158" s="38"/>
      <c r="I158" s="39"/>
      <c r="J158" s="39"/>
    </row>
    <row r="159" spans="1:10" s="40" customFormat="1" x14ac:dyDescent="0.35">
      <c r="A159" s="51"/>
      <c r="B159" s="51"/>
      <c r="C159" s="37"/>
      <c r="D159" s="37"/>
      <c r="E159" s="51" t="s">
        <v>15</v>
      </c>
      <c r="F159" s="51" t="s">
        <v>15</v>
      </c>
      <c r="G159" s="51"/>
      <c r="H159" s="38"/>
      <c r="I159" s="39"/>
      <c r="J159" s="39"/>
    </row>
    <row r="160" spans="1:10" s="40" customFormat="1" x14ac:dyDescent="0.35">
      <c r="A160" s="51"/>
      <c r="B160" s="51"/>
      <c r="C160" s="37"/>
      <c r="D160" s="37"/>
      <c r="E160" s="51" t="s">
        <v>15</v>
      </c>
      <c r="F160" s="51" t="s">
        <v>15</v>
      </c>
      <c r="G160" s="51"/>
      <c r="H160" s="38"/>
      <c r="I160" s="39"/>
      <c r="J160" s="39"/>
    </row>
    <row r="161" spans="1:10" s="40" customFormat="1" x14ac:dyDescent="0.35">
      <c r="A161" s="51"/>
      <c r="B161" s="51"/>
      <c r="C161" s="37"/>
      <c r="D161" s="37"/>
      <c r="E161" s="51" t="s">
        <v>15</v>
      </c>
      <c r="F161" s="51" t="s">
        <v>15</v>
      </c>
      <c r="G161" s="51"/>
      <c r="H161" s="38"/>
      <c r="I161" s="39"/>
      <c r="J161" s="39"/>
    </row>
    <row r="162" spans="1:10" s="40" customFormat="1" x14ac:dyDescent="0.35">
      <c r="A162" s="51"/>
      <c r="B162" s="51"/>
      <c r="C162" s="37"/>
      <c r="D162" s="37"/>
      <c r="E162" s="51" t="s">
        <v>15</v>
      </c>
      <c r="F162" s="51" t="s">
        <v>15</v>
      </c>
      <c r="G162" s="51"/>
      <c r="H162" s="38"/>
      <c r="I162" s="39"/>
      <c r="J162" s="39"/>
    </row>
    <row r="163" spans="1:10" s="40" customFormat="1" x14ac:dyDescent="0.35">
      <c r="A163" s="51"/>
      <c r="B163" s="51"/>
      <c r="C163" s="37"/>
      <c r="D163" s="37"/>
      <c r="E163" s="51" t="s">
        <v>15</v>
      </c>
      <c r="F163" s="51" t="s">
        <v>15</v>
      </c>
      <c r="G163" s="51"/>
      <c r="H163" s="38"/>
      <c r="I163" s="39"/>
      <c r="J163" s="39"/>
    </row>
    <row r="164" spans="1:10" s="40" customFormat="1" x14ac:dyDescent="0.35">
      <c r="A164" s="51"/>
      <c r="B164" s="51"/>
      <c r="C164" s="37"/>
      <c r="D164" s="37"/>
      <c r="E164" s="51" t="s">
        <v>15</v>
      </c>
      <c r="F164" s="51" t="s">
        <v>15</v>
      </c>
      <c r="G164" s="51"/>
      <c r="H164" s="38"/>
      <c r="I164" s="39"/>
      <c r="J164" s="39"/>
    </row>
    <row r="165" spans="1:10" s="40" customFormat="1" x14ac:dyDescent="0.35">
      <c r="A165" s="51"/>
      <c r="B165" s="51"/>
      <c r="C165" s="37"/>
      <c r="D165" s="37"/>
      <c r="E165" s="51" t="s">
        <v>15</v>
      </c>
      <c r="F165" s="51" t="s">
        <v>15</v>
      </c>
      <c r="G165" s="51"/>
      <c r="H165" s="38"/>
      <c r="I165" s="39"/>
      <c r="J165" s="39"/>
    </row>
    <row r="166" spans="1:10" s="40" customFormat="1" x14ac:dyDescent="0.35">
      <c r="A166" s="51"/>
      <c r="B166" s="51"/>
      <c r="C166" s="37"/>
      <c r="D166" s="37"/>
      <c r="E166" s="51" t="s">
        <v>15</v>
      </c>
      <c r="F166" s="51" t="s">
        <v>15</v>
      </c>
      <c r="G166" s="51"/>
      <c r="H166" s="38"/>
      <c r="I166" s="39"/>
      <c r="J166" s="39"/>
    </row>
    <row r="167" spans="1:10" s="40" customFormat="1" x14ac:dyDescent="0.35">
      <c r="A167" s="51"/>
      <c r="B167" s="51"/>
      <c r="C167" s="37"/>
      <c r="D167" s="37"/>
      <c r="E167" s="51" t="s">
        <v>15</v>
      </c>
      <c r="F167" s="51" t="s">
        <v>15</v>
      </c>
      <c r="G167" s="51"/>
      <c r="H167" s="38"/>
      <c r="I167" s="39"/>
      <c r="J167" s="39"/>
    </row>
    <row r="168" spans="1:10" s="40" customFormat="1" x14ac:dyDescent="0.35">
      <c r="A168" s="51"/>
      <c r="B168" s="51"/>
      <c r="C168" s="37"/>
      <c r="D168" s="37"/>
      <c r="E168" s="51" t="s">
        <v>15</v>
      </c>
      <c r="F168" s="51" t="s">
        <v>15</v>
      </c>
      <c r="G168" s="51"/>
      <c r="H168" s="38"/>
      <c r="I168" s="39"/>
      <c r="J168" s="39"/>
    </row>
    <row r="169" spans="1:10" s="40" customFormat="1" x14ac:dyDescent="0.35">
      <c r="A169" s="51"/>
      <c r="B169" s="51"/>
      <c r="C169" s="37"/>
      <c r="D169" s="37"/>
      <c r="E169" s="51" t="s">
        <v>15</v>
      </c>
      <c r="F169" s="51" t="s">
        <v>15</v>
      </c>
      <c r="G169" s="51"/>
      <c r="H169" s="38"/>
      <c r="I169" s="39"/>
      <c r="J169" s="39"/>
    </row>
    <row r="170" spans="1:10" s="40" customFormat="1" x14ac:dyDescent="0.35">
      <c r="A170" s="51"/>
      <c r="B170" s="51"/>
      <c r="C170" s="37"/>
      <c r="D170" s="37"/>
      <c r="E170" s="51" t="s">
        <v>15</v>
      </c>
      <c r="F170" s="51" t="s">
        <v>15</v>
      </c>
      <c r="G170" s="51"/>
      <c r="H170" s="38"/>
      <c r="I170" s="39"/>
      <c r="J170" s="39"/>
    </row>
    <row r="171" spans="1:10" s="40" customFormat="1" x14ac:dyDescent="0.35">
      <c r="A171" s="51"/>
      <c r="B171" s="51"/>
      <c r="C171" s="37"/>
      <c r="D171" s="37"/>
      <c r="E171" s="51" t="s">
        <v>15</v>
      </c>
      <c r="F171" s="51" t="s">
        <v>15</v>
      </c>
      <c r="G171" s="51"/>
      <c r="H171" s="38"/>
      <c r="I171" s="39"/>
      <c r="J171" s="39"/>
    </row>
    <row r="172" spans="1:10" s="40" customFormat="1" x14ac:dyDescent="0.35">
      <c r="A172" s="51"/>
      <c r="B172" s="51"/>
      <c r="C172" s="37"/>
      <c r="D172" s="37"/>
      <c r="E172" s="51" t="s">
        <v>15</v>
      </c>
      <c r="F172" s="51" t="s">
        <v>15</v>
      </c>
      <c r="G172" s="51"/>
      <c r="H172" s="38"/>
      <c r="I172" s="39"/>
      <c r="J172" s="39"/>
    </row>
    <row r="173" spans="1:10" s="40" customFormat="1" x14ac:dyDescent="0.35">
      <c r="A173" s="51"/>
      <c r="B173" s="51"/>
      <c r="C173" s="37"/>
      <c r="D173" s="37"/>
      <c r="E173" s="51" t="s">
        <v>15</v>
      </c>
      <c r="F173" s="51" t="s">
        <v>15</v>
      </c>
      <c r="G173" s="51"/>
      <c r="H173" s="38"/>
      <c r="I173" s="39"/>
      <c r="J173" s="39"/>
    </row>
    <row r="174" spans="1:10" s="40" customFormat="1" x14ac:dyDescent="0.35">
      <c r="A174" s="51"/>
      <c r="B174" s="51"/>
      <c r="C174" s="37"/>
      <c r="D174" s="37"/>
      <c r="E174" s="51" t="s">
        <v>15</v>
      </c>
      <c r="F174" s="51" t="s">
        <v>15</v>
      </c>
      <c r="G174" s="51"/>
      <c r="H174" s="38"/>
      <c r="I174" s="39"/>
      <c r="J174" s="39"/>
    </row>
    <row r="175" spans="1:10" s="40" customFormat="1" x14ac:dyDescent="0.35">
      <c r="A175" s="51"/>
      <c r="B175" s="51"/>
      <c r="C175" s="37"/>
      <c r="D175" s="37"/>
      <c r="E175" s="51" t="s">
        <v>15</v>
      </c>
      <c r="F175" s="51" t="s">
        <v>15</v>
      </c>
      <c r="G175" s="51"/>
      <c r="H175" s="38"/>
      <c r="I175" s="39"/>
      <c r="J175" s="39"/>
    </row>
    <row r="176" spans="1:10" s="40" customFormat="1" x14ac:dyDescent="0.35">
      <c r="A176" s="51"/>
      <c r="B176" s="51"/>
      <c r="C176" s="37"/>
      <c r="D176" s="37"/>
      <c r="E176" s="51" t="s">
        <v>15</v>
      </c>
      <c r="F176" s="51" t="s">
        <v>15</v>
      </c>
      <c r="G176" s="51"/>
      <c r="H176" s="38"/>
      <c r="I176" s="39"/>
      <c r="J176" s="39"/>
    </row>
    <row r="177" spans="1:10" s="40" customFormat="1" x14ac:dyDescent="0.35">
      <c r="A177" s="51"/>
      <c r="B177" s="51"/>
      <c r="C177" s="37"/>
      <c r="D177" s="37"/>
      <c r="E177" s="51" t="s">
        <v>15</v>
      </c>
      <c r="F177" s="51" t="s">
        <v>15</v>
      </c>
      <c r="G177" s="51"/>
      <c r="H177" s="38"/>
      <c r="I177" s="39"/>
      <c r="J177" s="39"/>
    </row>
    <row r="178" spans="1:10" s="40" customFormat="1" x14ac:dyDescent="0.35">
      <c r="A178" s="51"/>
      <c r="B178" s="51"/>
      <c r="C178" s="37"/>
      <c r="D178" s="37"/>
      <c r="E178" s="51" t="s">
        <v>15</v>
      </c>
      <c r="F178" s="51" t="s">
        <v>15</v>
      </c>
      <c r="G178" s="51"/>
      <c r="H178" s="38"/>
      <c r="I178" s="39"/>
      <c r="J178" s="39"/>
    </row>
    <row r="179" spans="1:10" s="40" customFormat="1" x14ac:dyDescent="0.35">
      <c r="A179" s="51"/>
      <c r="B179" s="51"/>
      <c r="C179" s="37"/>
      <c r="D179" s="37"/>
      <c r="E179" s="51" t="s">
        <v>15</v>
      </c>
      <c r="F179" s="51" t="s">
        <v>15</v>
      </c>
      <c r="G179" s="51"/>
      <c r="H179" s="38"/>
      <c r="I179" s="39"/>
      <c r="J179" s="39"/>
    </row>
    <row r="180" spans="1:10" s="40" customFormat="1" x14ac:dyDescent="0.35">
      <c r="A180" s="51"/>
      <c r="B180" s="51"/>
      <c r="C180" s="37"/>
      <c r="D180" s="37"/>
      <c r="E180" s="51" t="s">
        <v>15</v>
      </c>
      <c r="F180" s="51" t="s">
        <v>15</v>
      </c>
      <c r="G180" s="51"/>
      <c r="H180" s="38"/>
      <c r="I180" s="39"/>
      <c r="J180" s="39"/>
    </row>
    <row r="181" spans="1:10" s="40" customFormat="1" x14ac:dyDescent="0.35">
      <c r="A181" s="51"/>
      <c r="B181" s="51"/>
      <c r="C181" s="37"/>
      <c r="D181" s="37"/>
      <c r="E181" s="51" t="s">
        <v>15</v>
      </c>
      <c r="F181" s="51" t="s">
        <v>15</v>
      </c>
      <c r="G181" s="51"/>
      <c r="H181" s="38"/>
      <c r="I181" s="39"/>
      <c r="J181" s="39"/>
    </row>
    <row r="182" spans="1:10" s="40" customFormat="1" x14ac:dyDescent="0.35">
      <c r="A182" s="51"/>
      <c r="B182" s="51"/>
      <c r="C182" s="37"/>
      <c r="D182" s="37"/>
      <c r="E182" s="51" t="s">
        <v>15</v>
      </c>
      <c r="F182" s="51" t="s">
        <v>15</v>
      </c>
      <c r="G182" s="51"/>
      <c r="H182" s="38"/>
      <c r="I182" s="39"/>
      <c r="J182" s="39"/>
    </row>
    <row r="183" spans="1:10" s="40" customFormat="1" x14ac:dyDescent="0.35">
      <c r="A183" s="51"/>
      <c r="B183" s="51"/>
      <c r="C183" s="37"/>
      <c r="D183" s="37"/>
      <c r="E183" s="51" t="s">
        <v>15</v>
      </c>
      <c r="F183" s="51" t="s">
        <v>15</v>
      </c>
      <c r="G183" s="51"/>
      <c r="H183" s="38"/>
      <c r="I183" s="39"/>
      <c r="J183" s="39"/>
    </row>
    <row r="184" spans="1:10" s="40" customFormat="1" x14ac:dyDescent="0.35">
      <c r="A184" s="51"/>
      <c r="B184" s="51"/>
      <c r="C184" s="37"/>
      <c r="D184" s="37"/>
      <c r="E184" s="51" t="s">
        <v>15</v>
      </c>
      <c r="F184" s="51" t="s">
        <v>15</v>
      </c>
      <c r="G184" s="51"/>
      <c r="H184" s="38"/>
      <c r="I184" s="39"/>
      <c r="J184" s="39"/>
    </row>
    <row r="185" spans="1:10" s="40" customFormat="1" x14ac:dyDescent="0.35">
      <c r="A185" s="51"/>
      <c r="B185" s="51"/>
      <c r="C185" s="37"/>
      <c r="D185" s="37"/>
      <c r="E185" s="51" t="s">
        <v>15</v>
      </c>
      <c r="F185" s="51" t="s">
        <v>15</v>
      </c>
      <c r="G185" s="51"/>
      <c r="H185" s="38"/>
      <c r="I185" s="39"/>
      <c r="J185" s="39"/>
    </row>
    <row r="186" spans="1:10" s="40" customFormat="1" x14ac:dyDescent="0.35">
      <c r="A186" s="51"/>
      <c r="B186" s="51"/>
      <c r="C186" s="37"/>
      <c r="D186" s="37"/>
      <c r="E186" s="51" t="s">
        <v>15</v>
      </c>
      <c r="F186" s="51" t="s">
        <v>15</v>
      </c>
      <c r="G186" s="51"/>
      <c r="H186" s="38"/>
      <c r="I186" s="39"/>
      <c r="J186" s="39"/>
    </row>
    <row r="187" spans="1:10" s="40" customFormat="1" x14ac:dyDescent="0.35">
      <c r="A187" s="51"/>
      <c r="B187" s="51"/>
      <c r="C187" s="37"/>
      <c r="D187" s="37"/>
      <c r="E187" s="51" t="s">
        <v>15</v>
      </c>
      <c r="F187" s="51" t="s">
        <v>15</v>
      </c>
      <c r="G187" s="51"/>
      <c r="H187" s="38"/>
      <c r="I187" s="39"/>
      <c r="J187" s="39"/>
    </row>
    <row r="188" spans="1:10" s="40" customFormat="1" x14ac:dyDescent="0.35">
      <c r="A188" s="51"/>
      <c r="B188" s="51"/>
      <c r="C188" s="37"/>
      <c r="D188" s="37"/>
      <c r="E188" s="51" t="s">
        <v>15</v>
      </c>
      <c r="F188" s="51" t="s">
        <v>15</v>
      </c>
      <c r="G188" s="51"/>
      <c r="H188" s="38"/>
      <c r="I188" s="39"/>
      <c r="J188" s="39"/>
    </row>
    <row r="189" spans="1:10" s="40" customFormat="1" x14ac:dyDescent="0.35">
      <c r="A189" s="51"/>
      <c r="B189" s="51"/>
      <c r="C189" s="37"/>
      <c r="D189" s="37"/>
      <c r="E189" s="51" t="s">
        <v>15</v>
      </c>
      <c r="F189" s="51" t="s">
        <v>15</v>
      </c>
      <c r="G189" s="51"/>
      <c r="H189" s="38"/>
      <c r="I189" s="39"/>
      <c r="J189" s="39"/>
    </row>
    <row r="190" spans="1:10" s="40" customFormat="1" x14ac:dyDescent="0.35">
      <c r="A190" s="51"/>
      <c r="B190" s="51"/>
      <c r="C190" s="37"/>
      <c r="D190" s="37"/>
      <c r="E190" s="51" t="s">
        <v>15</v>
      </c>
      <c r="F190" s="51" t="s">
        <v>15</v>
      </c>
      <c r="G190" s="51"/>
      <c r="H190" s="38"/>
      <c r="I190" s="39"/>
      <c r="J190" s="39"/>
    </row>
    <row r="191" spans="1:10" s="40" customFormat="1" x14ac:dyDescent="0.35">
      <c r="A191" s="51"/>
      <c r="B191" s="51"/>
      <c r="C191" s="37"/>
      <c r="D191" s="37"/>
      <c r="E191" s="51" t="s">
        <v>15</v>
      </c>
      <c r="F191" s="51" t="s">
        <v>15</v>
      </c>
      <c r="G191" s="51"/>
      <c r="H191" s="38"/>
      <c r="I191" s="39"/>
      <c r="J191" s="39"/>
    </row>
    <row r="192" spans="1:10" s="40" customFormat="1" x14ac:dyDescent="0.35">
      <c r="A192" s="51"/>
      <c r="B192" s="51"/>
      <c r="C192" s="37"/>
      <c r="D192" s="37"/>
      <c r="E192" s="51" t="s">
        <v>15</v>
      </c>
      <c r="F192" s="51" t="s">
        <v>15</v>
      </c>
      <c r="G192" s="51"/>
      <c r="H192" s="38"/>
      <c r="I192" s="39"/>
      <c r="J192" s="39"/>
    </row>
    <row r="193" spans="1:10" s="40" customFormat="1" x14ac:dyDescent="0.35">
      <c r="A193" s="51"/>
      <c r="B193" s="51"/>
      <c r="C193" s="37"/>
      <c r="D193" s="37"/>
      <c r="E193" s="51" t="s">
        <v>15</v>
      </c>
      <c r="F193" s="51" t="s">
        <v>15</v>
      </c>
      <c r="G193" s="51"/>
      <c r="H193" s="38"/>
      <c r="I193" s="39"/>
      <c r="J193" s="39"/>
    </row>
    <row r="194" spans="1:10" s="40" customFormat="1" x14ac:dyDescent="0.35">
      <c r="A194" s="51"/>
      <c r="B194" s="51"/>
      <c r="C194" s="37"/>
      <c r="D194" s="37"/>
      <c r="E194" s="51" t="s">
        <v>15</v>
      </c>
      <c r="F194" s="51" t="s">
        <v>15</v>
      </c>
      <c r="G194" s="51"/>
      <c r="H194" s="38"/>
      <c r="I194" s="39"/>
      <c r="J194" s="39"/>
    </row>
    <row r="195" spans="1:10" s="40" customFormat="1" x14ac:dyDescent="0.35">
      <c r="A195" s="51"/>
      <c r="B195" s="51"/>
      <c r="C195" s="37"/>
      <c r="D195" s="37"/>
      <c r="E195" s="51" t="s">
        <v>15</v>
      </c>
      <c r="F195" s="51" t="s">
        <v>15</v>
      </c>
      <c r="G195" s="51"/>
      <c r="H195" s="38"/>
      <c r="I195" s="39"/>
      <c r="J195" s="39"/>
    </row>
    <row r="196" spans="1:10" s="40" customFormat="1" x14ac:dyDescent="0.35">
      <c r="A196" s="51"/>
      <c r="B196" s="51"/>
      <c r="C196" s="37"/>
      <c r="D196" s="37"/>
      <c r="E196" s="51" t="s">
        <v>15</v>
      </c>
      <c r="F196" s="51" t="s">
        <v>15</v>
      </c>
      <c r="G196" s="51"/>
      <c r="H196" s="38"/>
      <c r="I196" s="39"/>
      <c r="J196" s="39"/>
    </row>
    <row r="197" spans="1:10" s="40" customFormat="1" x14ac:dyDescent="0.35">
      <c r="A197" s="51"/>
      <c r="B197" s="51"/>
      <c r="C197" s="37"/>
      <c r="D197" s="37"/>
      <c r="E197" s="51" t="s">
        <v>15</v>
      </c>
      <c r="F197" s="51" t="s">
        <v>15</v>
      </c>
      <c r="G197" s="51"/>
      <c r="H197" s="38"/>
      <c r="I197" s="39"/>
      <c r="J197" s="39"/>
    </row>
    <row r="198" spans="1:10" s="40" customFormat="1" x14ac:dyDescent="0.35">
      <c r="A198" s="51"/>
      <c r="B198" s="51"/>
      <c r="C198" s="37"/>
      <c r="D198" s="37"/>
      <c r="E198" s="51" t="s">
        <v>15</v>
      </c>
      <c r="F198" s="51" t="s">
        <v>15</v>
      </c>
      <c r="G198" s="51"/>
      <c r="H198" s="38"/>
      <c r="I198" s="39"/>
      <c r="J198" s="39"/>
    </row>
    <row r="199" spans="1:10" s="40" customFormat="1" x14ac:dyDescent="0.35">
      <c r="A199" s="51"/>
      <c r="B199" s="51"/>
      <c r="C199" s="37"/>
      <c r="D199" s="37"/>
      <c r="E199" s="51" t="s">
        <v>15</v>
      </c>
      <c r="F199" s="51" t="s">
        <v>15</v>
      </c>
      <c r="G199" s="51"/>
      <c r="H199" s="38"/>
      <c r="I199" s="39"/>
      <c r="J199" s="39"/>
    </row>
    <row r="200" spans="1:10" s="40" customFormat="1" x14ac:dyDescent="0.35">
      <c r="A200" s="51"/>
      <c r="B200" s="51"/>
      <c r="C200" s="37"/>
      <c r="D200" s="37"/>
      <c r="E200" s="51" t="s">
        <v>15</v>
      </c>
      <c r="F200" s="51" t="s">
        <v>15</v>
      </c>
      <c r="G200" s="51"/>
      <c r="H200" s="38"/>
      <c r="I200" s="39"/>
      <c r="J200" s="39"/>
    </row>
    <row r="201" spans="1:10" s="40" customFormat="1" x14ac:dyDescent="0.35">
      <c r="A201" s="51"/>
      <c r="B201" s="51"/>
      <c r="C201" s="37"/>
      <c r="D201" s="37"/>
      <c r="E201" s="51" t="s">
        <v>15</v>
      </c>
      <c r="F201" s="51" t="s">
        <v>15</v>
      </c>
      <c r="G201" s="51"/>
      <c r="H201" s="38"/>
      <c r="I201" s="39"/>
      <c r="J201" s="39"/>
    </row>
    <row r="202" spans="1:10" s="40" customFormat="1" x14ac:dyDescent="0.35">
      <c r="A202" s="51"/>
      <c r="B202" s="51"/>
      <c r="C202" s="37"/>
      <c r="D202" s="37"/>
      <c r="E202" s="51" t="s">
        <v>15</v>
      </c>
      <c r="F202" s="51" t="s">
        <v>15</v>
      </c>
      <c r="G202" s="51"/>
      <c r="H202" s="38"/>
      <c r="I202" s="39"/>
      <c r="J202" s="39"/>
    </row>
    <row r="203" spans="1:10" s="40" customFormat="1" x14ac:dyDescent="0.35">
      <c r="A203" s="51"/>
      <c r="B203" s="51"/>
      <c r="C203" s="37"/>
      <c r="D203" s="37"/>
      <c r="E203" s="51" t="s">
        <v>15</v>
      </c>
      <c r="F203" s="51" t="s">
        <v>15</v>
      </c>
      <c r="G203" s="51"/>
      <c r="H203" s="38"/>
      <c r="I203" s="39"/>
      <c r="J203" s="39"/>
    </row>
    <row r="204" spans="1:10" s="40" customFormat="1" x14ac:dyDescent="0.35">
      <c r="A204" s="51"/>
      <c r="B204" s="51"/>
      <c r="C204" s="37"/>
      <c r="D204" s="37"/>
      <c r="E204" s="51" t="s">
        <v>15</v>
      </c>
      <c r="F204" s="51" t="s">
        <v>15</v>
      </c>
      <c r="G204" s="51"/>
      <c r="H204" s="38"/>
      <c r="I204" s="39"/>
      <c r="J204" s="39"/>
    </row>
    <row r="205" spans="1:10" s="40" customFormat="1" x14ac:dyDescent="0.35">
      <c r="A205" s="51"/>
      <c r="B205" s="51"/>
      <c r="C205" s="37"/>
      <c r="D205" s="37"/>
      <c r="E205" s="51" t="s">
        <v>15</v>
      </c>
      <c r="F205" s="51" t="s">
        <v>15</v>
      </c>
      <c r="G205" s="51"/>
      <c r="H205" s="38"/>
      <c r="I205" s="39"/>
      <c r="J205" s="39"/>
    </row>
    <row r="206" spans="1:10" s="40" customFormat="1" x14ac:dyDescent="0.35">
      <c r="A206" s="51"/>
      <c r="B206" s="51"/>
      <c r="C206" s="37"/>
      <c r="D206" s="37"/>
      <c r="E206" s="51" t="s">
        <v>15</v>
      </c>
      <c r="F206" s="51" t="s">
        <v>15</v>
      </c>
      <c r="G206" s="51"/>
      <c r="H206" s="38"/>
      <c r="I206" s="39"/>
      <c r="J206" s="39"/>
    </row>
    <row r="207" spans="1:10" s="40" customFormat="1" x14ac:dyDescent="0.35">
      <c r="A207" s="51"/>
      <c r="B207" s="51"/>
      <c r="C207" s="37"/>
      <c r="D207" s="37"/>
      <c r="E207" s="51" t="s">
        <v>15</v>
      </c>
      <c r="F207" s="51" t="s">
        <v>15</v>
      </c>
      <c r="G207" s="51"/>
      <c r="H207" s="38"/>
      <c r="I207" s="39"/>
      <c r="J207" s="39"/>
    </row>
    <row r="208" spans="1:10" s="40" customFormat="1" x14ac:dyDescent="0.35">
      <c r="A208" s="51"/>
      <c r="B208" s="51"/>
      <c r="C208" s="37"/>
      <c r="D208" s="37"/>
      <c r="E208" s="51" t="s">
        <v>15</v>
      </c>
      <c r="F208" s="51" t="s">
        <v>15</v>
      </c>
      <c r="G208" s="51"/>
      <c r="H208" s="38"/>
      <c r="I208" s="39"/>
      <c r="J208" s="39"/>
    </row>
    <row r="209" spans="1:10" s="40" customFormat="1" x14ac:dyDescent="0.35">
      <c r="A209" s="51"/>
      <c r="B209" s="51"/>
      <c r="C209" s="37"/>
      <c r="D209" s="37"/>
      <c r="E209" s="51" t="s">
        <v>15</v>
      </c>
      <c r="F209" s="51" t="s">
        <v>15</v>
      </c>
      <c r="G209" s="51"/>
      <c r="H209" s="38"/>
      <c r="I209" s="39"/>
      <c r="J209" s="39"/>
    </row>
    <row r="210" spans="1:10" s="40" customFormat="1" x14ac:dyDescent="0.35">
      <c r="A210" s="51"/>
      <c r="B210" s="51"/>
      <c r="C210" s="37"/>
      <c r="D210" s="37"/>
      <c r="E210" s="51" t="s">
        <v>15</v>
      </c>
      <c r="F210" s="51" t="s">
        <v>15</v>
      </c>
      <c r="G210" s="51"/>
      <c r="H210" s="38"/>
      <c r="I210" s="39"/>
      <c r="J210" s="39"/>
    </row>
    <row r="211" spans="1:10" s="40" customFormat="1" x14ac:dyDescent="0.35">
      <c r="A211" s="51"/>
      <c r="B211" s="51"/>
      <c r="C211" s="37"/>
      <c r="D211" s="37"/>
      <c r="E211" s="51" t="s">
        <v>15</v>
      </c>
      <c r="F211" s="51" t="s">
        <v>15</v>
      </c>
      <c r="G211" s="51"/>
      <c r="H211" s="38"/>
      <c r="I211" s="39"/>
      <c r="J211" s="39"/>
    </row>
    <row r="212" spans="1:10" s="40" customFormat="1" x14ac:dyDescent="0.35">
      <c r="A212" s="51"/>
      <c r="B212" s="51"/>
      <c r="C212" s="37"/>
      <c r="D212" s="37"/>
      <c r="E212" s="51" t="s">
        <v>15</v>
      </c>
      <c r="F212" s="51" t="s">
        <v>15</v>
      </c>
      <c r="G212" s="51"/>
      <c r="H212" s="38"/>
      <c r="I212" s="39"/>
      <c r="J212" s="39"/>
    </row>
    <row r="213" spans="1:10" s="40" customFormat="1" x14ac:dyDescent="0.35">
      <c r="A213" s="51"/>
      <c r="B213" s="51"/>
      <c r="C213" s="37"/>
      <c r="D213" s="37"/>
      <c r="E213" s="51" t="s">
        <v>15</v>
      </c>
      <c r="F213" s="51" t="s">
        <v>15</v>
      </c>
      <c r="G213" s="51"/>
      <c r="H213" s="38"/>
      <c r="I213" s="39"/>
      <c r="J213" s="39"/>
    </row>
    <row r="214" spans="1:10" s="40" customFormat="1" x14ac:dyDescent="0.35">
      <c r="A214" s="51"/>
      <c r="B214" s="51"/>
      <c r="C214" s="37"/>
      <c r="D214" s="37"/>
      <c r="E214" s="51" t="s">
        <v>15</v>
      </c>
      <c r="F214" s="51" t="s">
        <v>15</v>
      </c>
      <c r="G214" s="51"/>
      <c r="H214" s="38"/>
      <c r="I214" s="39"/>
      <c r="J214" s="39"/>
    </row>
    <row r="215" spans="1:10" s="40" customFormat="1" x14ac:dyDescent="0.35">
      <c r="A215" s="51"/>
      <c r="B215" s="51"/>
      <c r="C215" s="37"/>
      <c r="D215" s="37"/>
      <c r="E215" s="51" t="s">
        <v>15</v>
      </c>
      <c r="F215" s="51" t="s">
        <v>15</v>
      </c>
      <c r="G215" s="51"/>
      <c r="H215" s="38"/>
      <c r="I215" s="39"/>
      <c r="J215" s="39"/>
    </row>
    <row r="216" spans="1:10" s="40" customFormat="1" x14ac:dyDescent="0.35">
      <c r="A216" s="51"/>
      <c r="B216" s="51"/>
      <c r="C216" s="37"/>
      <c r="D216" s="37"/>
      <c r="E216" s="51" t="s">
        <v>15</v>
      </c>
      <c r="F216" s="51" t="s">
        <v>15</v>
      </c>
      <c r="G216" s="51"/>
      <c r="H216" s="38"/>
      <c r="I216" s="39"/>
      <c r="J216" s="39"/>
    </row>
    <row r="217" spans="1:10" s="40" customFormat="1" x14ac:dyDescent="0.35">
      <c r="A217" s="51"/>
      <c r="B217" s="51"/>
      <c r="C217" s="37"/>
      <c r="D217" s="37"/>
      <c r="E217" s="51" t="s">
        <v>15</v>
      </c>
      <c r="F217" s="51" t="s">
        <v>15</v>
      </c>
      <c r="G217" s="51"/>
      <c r="H217" s="38"/>
      <c r="I217" s="39"/>
      <c r="J217" s="39"/>
    </row>
    <row r="218" spans="1:10" s="40" customFormat="1" x14ac:dyDescent="0.35">
      <c r="A218" s="51"/>
      <c r="B218" s="51"/>
      <c r="C218" s="37"/>
      <c r="D218" s="37"/>
      <c r="E218" s="51" t="s">
        <v>15</v>
      </c>
      <c r="F218" s="51" t="s">
        <v>15</v>
      </c>
      <c r="G218" s="51"/>
      <c r="H218" s="38"/>
      <c r="I218" s="39"/>
      <c r="J218" s="39"/>
    </row>
    <row r="219" spans="1:10" s="40" customFormat="1" x14ac:dyDescent="0.35">
      <c r="A219" s="51"/>
      <c r="B219" s="51"/>
      <c r="C219" s="37"/>
      <c r="D219" s="37"/>
      <c r="E219" s="51" t="s">
        <v>15</v>
      </c>
      <c r="F219" s="51" t="s">
        <v>15</v>
      </c>
      <c r="G219" s="51"/>
      <c r="H219" s="38"/>
      <c r="I219" s="39"/>
      <c r="J219" s="39"/>
    </row>
    <row r="220" spans="1:10" s="40" customFormat="1" x14ac:dyDescent="0.35">
      <c r="A220" s="51"/>
      <c r="B220" s="51"/>
      <c r="C220" s="37"/>
      <c r="D220" s="37"/>
      <c r="E220" s="51" t="s">
        <v>15</v>
      </c>
      <c r="F220" s="51" t="s">
        <v>15</v>
      </c>
      <c r="G220" s="51"/>
      <c r="H220" s="38"/>
      <c r="I220" s="39"/>
      <c r="J220" s="39"/>
    </row>
    <row r="221" spans="1:10" s="40" customFormat="1" x14ac:dyDescent="0.35">
      <c r="A221" s="51"/>
      <c r="B221" s="51"/>
      <c r="C221" s="37"/>
      <c r="D221" s="37"/>
      <c r="E221" s="51" t="s">
        <v>15</v>
      </c>
      <c r="F221" s="51" t="s">
        <v>15</v>
      </c>
      <c r="G221" s="51"/>
      <c r="H221" s="38"/>
      <c r="I221" s="39"/>
      <c r="J221" s="39"/>
    </row>
    <row r="222" spans="1:10" s="40" customFormat="1" x14ac:dyDescent="0.35">
      <c r="A222" s="51"/>
      <c r="B222" s="51"/>
      <c r="C222" s="37"/>
      <c r="D222" s="37"/>
      <c r="E222" s="51" t="s">
        <v>15</v>
      </c>
      <c r="F222" s="51" t="s">
        <v>15</v>
      </c>
      <c r="G222" s="51"/>
      <c r="H222" s="38"/>
      <c r="I222" s="39"/>
      <c r="J222" s="39"/>
    </row>
    <row r="223" spans="1:10" s="40" customFormat="1" x14ac:dyDescent="0.35">
      <c r="A223" s="51"/>
      <c r="B223" s="51"/>
      <c r="C223" s="37"/>
      <c r="D223" s="37"/>
      <c r="E223" s="51" t="s">
        <v>15</v>
      </c>
      <c r="F223" s="51" t="s">
        <v>15</v>
      </c>
      <c r="G223" s="51"/>
      <c r="H223" s="38"/>
      <c r="I223" s="39"/>
      <c r="J223" s="39"/>
    </row>
    <row r="224" spans="1:10" s="40" customFormat="1" x14ac:dyDescent="0.35">
      <c r="A224" s="51"/>
      <c r="B224" s="51"/>
      <c r="C224" s="37"/>
      <c r="D224" s="37"/>
      <c r="E224" s="51" t="s">
        <v>15</v>
      </c>
      <c r="F224" s="51" t="s">
        <v>15</v>
      </c>
      <c r="G224" s="51"/>
      <c r="H224" s="38"/>
      <c r="I224" s="39"/>
      <c r="J224" s="39"/>
    </row>
    <row r="225" spans="1:10" s="40" customFormat="1" x14ac:dyDescent="0.35">
      <c r="A225" s="51"/>
      <c r="B225" s="51"/>
      <c r="C225" s="37"/>
      <c r="D225" s="37"/>
      <c r="E225" s="51" t="s">
        <v>15</v>
      </c>
      <c r="F225" s="51" t="s">
        <v>15</v>
      </c>
      <c r="G225" s="51"/>
      <c r="H225" s="38"/>
      <c r="I225" s="39"/>
      <c r="J225" s="39"/>
    </row>
    <row r="226" spans="1:10" s="40" customFormat="1" x14ac:dyDescent="0.35">
      <c r="A226" s="51"/>
      <c r="B226" s="51"/>
      <c r="C226" s="37"/>
      <c r="D226" s="37"/>
      <c r="E226" s="51" t="s">
        <v>15</v>
      </c>
      <c r="F226" s="51" t="s">
        <v>15</v>
      </c>
      <c r="G226" s="51"/>
      <c r="H226" s="38"/>
      <c r="I226" s="39"/>
      <c r="J226" s="39"/>
    </row>
    <row r="227" spans="1:10" s="40" customFormat="1" x14ac:dyDescent="0.35">
      <c r="A227" s="51"/>
      <c r="B227" s="51"/>
      <c r="C227" s="37"/>
      <c r="D227" s="37"/>
      <c r="E227" s="51" t="s">
        <v>15</v>
      </c>
      <c r="F227" s="51" t="s">
        <v>15</v>
      </c>
      <c r="G227" s="51"/>
      <c r="H227" s="38"/>
      <c r="I227" s="39"/>
      <c r="J227" s="39"/>
    </row>
    <row r="228" spans="1:10" s="40" customFormat="1" x14ac:dyDescent="0.35">
      <c r="A228" s="51"/>
      <c r="B228" s="51"/>
      <c r="C228" s="37"/>
      <c r="D228" s="37"/>
      <c r="E228" s="51" t="s">
        <v>15</v>
      </c>
      <c r="F228" s="51" t="s">
        <v>15</v>
      </c>
      <c r="G228" s="51"/>
      <c r="H228" s="38"/>
      <c r="I228" s="39"/>
      <c r="J228" s="39"/>
    </row>
    <row r="229" spans="1:10" s="40" customFormat="1" x14ac:dyDescent="0.35">
      <c r="A229" s="51"/>
      <c r="B229" s="51"/>
      <c r="C229" s="37"/>
      <c r="D229" s="37"/>
      <c r="E229" s="51" t="s">
        <v>15</v>
      </c>
      <c r="F229" s="51" t="s">
        <v>15</v>
      </c>
      <c r="G229" s="51"/>
      <c r="H229" s="38"/>
      <c r="I229" s="39"/>
      <c r="J229" s="39"/>
    </row>
    <row r="230" spans="1:10" s="40" customFormat="1" x14ac:dyDescent="0.35">
      <c r="A230" s="51"/>
      <c r="B230" s="51"/>
      <c r="C230" s="37"/>
      <c r="D230" s="37"/>
      <c r="E230" s="51" t="s">
        <v>15</v>
      </c>
      <c r="F230" s="51" t="s">
        <v>15</v>
      </c>
      <c r="G230" s="51"/>
      <c r="H230" s="38"/>
      <c r="I230" s="39"/>
      <c r="J230" s="39"/>
    </row>
    <row r="231" spans="1:10" s="40" customFormat="1" x14ac:dyDescent="0.35">
      <c r="A231" s="51"/>
      <c r="B231" s="51"/>
      <c r="C231" s="37"/>
      <c r="D231" s="37"/>
      <c r="E231" s="51" t="s">
        <v>15</v>
      </c>
      <c r="F231" s="51" t="s">
        <v>15</v>
      </c>
      <c r="G231" s="51"/>
      <c r="H231" s="38"/>
      <c r="I231" s="39"/>
      <c r="J231" s="39"/>
    </row>
    <row r="232" spans="1:10" s="40" customFormat="1" x14ac:dyDescent="0.35">
      <c r="A232" s="51"/>
      <c r="B232" s="51"/>
      <c r="C232" s="37"/>
      <c r="D232" s="37"/>
      <c r="E232" s="51" t="s">
        <v>15</v>
      </c>
      <c r="F232" s="51" t="s">
        <v>15</v>
      </c>
      <c r="G232" s="51"/>
      <c r="H232" s="38"/>
      <c r="I232" s="39"/>
      <c r="J232" s="39"/>
    </row>
    <row r="233" spans="1:10" s="40" customFormat="1" x14ac:dyDescent="0.35">
      <c r="A233" s="51"/>
      <c r="B233" s="51"/>
      <c r="C233" s="37"/>
      <c r="D233" s="37"/>
      <c r="E233" s="51" t="s">
        <v>15</v>
      </c>
      <c r="F233" s="51" t="s">
        <v>15</v>
      </c>
      <c r="G233" s="51"/>
      <c r="H233" s="38"/>
      <c r="I233" s="39"/>
      <c r="J233" s="39"/>
    </row>
    <row r="234" spans="1:10" s="40" customFormat="1" x14ac:dyDescent="0.35">
      <c r="A234" s="51"/>
      <c r="B234" s="51"/>
      <c r="C234" s="37"/>
      <c r="D234" s="37"/>
      <c r="E234" s="51" t="s">
        <v>15</v>
      </c>
      <c r="F234" s="51" t="s">
        <v>15</v>
      </c>
      <c r="G234" s="51"/>
      <c r="H234" s="38"/>
      <c r="I234" s="39"/>
      <c r="J234" s="39"/>
    </row>
    <row r="235" spans="1:10" s="40" customFormat="1" x14ac:dyDescent="0.35">
      <c r="A235" s="51"/>
      <c r="B235" s="51"/>
      <c r="C235" s="37"/>
      <c r="D235" s="37"/>
      <c r="E235" s="51" t="s">
        <v>15</v>
      </c>
      <c r="F235" s="51" t="s">
        <v>15</v>
      </c>
      <c r="G235" s="51"/>
      <c r="H235" s="38"/>
      <c r="I235" s="39"/>
      <c r="J235" s="39"/>
    </row>
    <row r="236" spans="1:10" s="40" customFormat="1" x14ac:dyDescent="0.35">
      <c r="A236" s="51"/>
      <c r="B236" s="51"/>
      <c r="C236" s="37"/>
      <c r="D236" s="37"/>
      <c r="E236" s="51" t="s">
        <v>15</v>
      </c>
      <c r="F236" s="51" t="s">
        <v>15</v>
      </c>
      <c r="G236" s="51"/>
      <c r="H236" s="38"/>
      <c r="I236" s="39"/>
      <c r="J236" s="39"/>
    </row>
    <row r="237" spans="1:10" s="40" customFormat="1" x14ac:dyDescent="0.35">
      <c r="A237" s="51"/>
      <c r="B237" s="51"/>
      <c r="C237" s="37"/>
      <c r="D237" s="37"/>
      <c r="E237" s="51" t="s">
        <v>15</v>
      </c>
      <c r="F237" s="51" t="s">
        <v>15</v>
      </c>
      <c r="G237" s="51"/>
      <c r="H237" s="38"/>
      <c r="I237" s="39"/>
      <c r="J237" s="39"/>
    </row>
    <row r="238" spans="1:10" s="40" customFormat="1" x14ac:dyDescent="0.35">
      <c r="A238" s="51"/>
      <c r="B238" s="51"/>
      <c r="C238" s="37"/>
      <c r="D238" s="37"/>
      <c r="E238" s="51" t="s">
        <v>15</v>
      </c>
      <c r="F238" s="51" t="s">
        <v>15</v>
      </c>
      <c r="G238" s="51"/>
      <c r="H238" s="38"/>
      <c r="I238" s="39"/>
      <c r="J238" s="39"/>
    </row>
    <row r="239" spans="1:10" s="40" customFormat="1" x14ac:dyDescent="0.35">
      <c r="A239" s="51"/>
      <c r="B239" s="51"/>
      <c r="C239" s="37"/>
      <c r="D239" s="37"/>
      <c r="E239" s="51" t="s">
        <v>15</v>
      </c>
      <c r="F239" s="51" t="s">
        <v>15</v>
      </c>
      <c r="G239" s="51"/>
      <c r="H239" s="38"/>
      <c r="I239" s="39"/>
      <c r="J239" s="39"/>
    </row>
    <row r="240" spans="1:10" s="40" customFormat="1" x14ac:dyDescent="0.35">
      <c r="A240" s="51"/>
      <c r="B240" s="51"/>
      <c r="C240" s="37"/>
      <c r="D240" s="37"/>
      <c r="E240" s="51" t="s">
        <v>15</v>
      </c>
      <c r="F240" s="51" t="s">
        <v>15</v>
      </c>
      <c r="G240" s="51"/>
      <c r="H240" s="38"/>
      <c r="I240" s="39"/>
      <c r="J240" s="39"/>
    </row>
    <row r="241" spans="1:10" s="40" customFormat="1" x14ac:dyDescent="0.35">
      <c r="A241" s="51"/>
      <c r="B241" s="51"/>
      <c r="C241" s="37"/>
      <c r="D241" s="37"/>
      <c r="E241" s="51" t="s">
        <v>15</v>
      </c>
      <c r="F241" s="51" t="s">
        <v>15</v>
      </c>
      <c r="G241" s="51"/>
      <c r="H241" s="38"/>
      <c r="I241" s="39"/>
      <c r="J241" s="39"/>
    </row>
    <row r="242" spans="1:10" s="40" customFormat="1" x14ac:dyDescent="0.35">
      <c r="A242" s="51"/>
      <c r="B242" s="51"/>
      <c r="C242" s="37"/>
      <c r="D242" s="37"/>
      <c r="E242" s="51" t="s">
        <v>15</v>
      </c>
      <c r="F242" s="51" t="s">
        <v>15</v>
      </c>
      <c r="G242" s="51"/>
      <c r="H242" s="38"/>
      <c r="I242" s="39"/>
      <c r="J242" s="39"/>
    </row>
    <row r="243" spans="1:10" s="40" customFormat="1" x14ac:dyDescent="0.35">
      <c r="A243" s="51"/>
      <c r="B243" s="51"/>
      <c r="C243" s="37"/>
      <c r="D243" s="37"/>
      <c r="E243" s="51" t="s">
        <v>15</v>
      </c>
      <c r="F243" s="51" t="s">
        <v>15</v>
      </c>
      <c r="G243" s="51"/>
      <c r="H243" s="38"/>
      <c r="I243" s="39"/>
      <c r="J243" s="39"/>
    </row>
    <row r="244" spans="1:10" s="40" customFormat="1" x14ac:dyDescent="0.35">
      <c r="A244" s="51"/>
      <c r="B244" s="51"/>
      <c r="C244" s="37"/>
      <c r="D244" s="37"/>
      <c r="E244" s="51" t="s">
        <v>15</v>
      </c>
      <c r="F244" s="51" t="s">
        <v>15</v>
      </c>
      <c r="G244" s="51"/>
      <c r="H244" s="38"/>
      <c r="I244" s="39"/>
      <c r="J244" s="39"/>
    </row>
    <row r="245" spans="1:10" s="40" customFormat="1" x14ac:dyDescent="0.35">
      <c r="A245" s="51"/>
      <c r="B245" s="51"/>
      <c r="C245" s="37"/>
      <c r="D245" s="37"/>
      <c r="E245" s="51" t="s">
        <v>15</v>
      </c>
      <c r="F245" s="51" t="s">
        <v>15</v>
      </c>
      <c r="G245" s="51"/>
      <c r="H245" s="38"/>
      <c r="I245" s="39"/>
      <c r="J245" s="39"/>
    </row>
    <row r="246" spans="1:10" s="40" customFormat="1" x14ac:dyDescent="0.35">
      <c r="A246" s="51"/>
      <c r="B246" s="51"/>
      <c r="C246" s="37"/>
      <c r="D246" s="37"/>
      <c r="E246" s="51" t="s">
        <v>15</v>
      </c>
      <c r="F246" s="51" t="s">
        <v>15</v>
      </c>
      <c r="G246" s="51"/>
      <c r="H246" s="38"/>
      <c r="I246" s="39"/>
      <c r="J246" s="39"/>
    </row>
    <row r="247" spans="1:10" s="40" customFormat="1" x14ac:dyDescent="0.35">
      <c r="A247" s="51"/>
      <c r="B247" s="51"/>
      <c r="C247" s="37"/>
      <c r="D247" s="37"/>
      <c r="E247" s="51" t="s">
        <v>15</v>
      </c>
      <c r="F247" s="51" t="s">
        <v>15</v>
      </c>
      <c r="G247" s="51"/>
      <c r="H247" s="38"/>
      <c r="I247" s="39"/>
      <c r="J247" s="39"/>
    </row>
    <row r="248" spans="1:10" s="40" customFormat="1" x14ac:dyDescent="0.35">
      <c r="A248" s="51"/>
      <c r="B248" s="51"/>
      <c r="C248" s="37"/>
      <c r="D248" s="37"/>
      <c r="E248" s="51" t="s">
        <v>15</v>
      </c>
      <c r="F248" s="51" t="s">
        <v>15</v>
      </c>
      <c r="G248" s="51"/>
      <c r="H248" s="38"/>
      <c r="I248" s="39"/>
      <c r="J248" s="39"/>
    </row>
    <row r="249" spans="1:10" s="40" customFormat="1" x14ac:dyDescent="0.35">
      <c r="A249" s="51"/>
      <c r="B249" s="51"/>
      <c r="C249" s="37"/>
      <c r="D249" s="37"/>
      <c r="E249" s="51" t="s">
        <v>15</v>
      </c>
      <c r="F249" s="51" t="s">
        <v>15</v>
      </c>
      <c r="G249" s="51"/>
      <c r="H249" s="38"/>
      <c r="I249" s="39"/>
      <c r="J249" s="39"/>
    </row>
    <row r="250" spans="1:10" s="40" customFormat="1" x14ac:dyDescent="0.35">
      <c r="A250" s="51"/>
      <c r="B250" s="51"/>
      <c r="C250" s="37"/>
      <c r="D250" s="37"/>
      <c r="E250" s="51" t="s">
        <v>15</v>
      </c>
      <c r="F250" s="51" t="s">
        <v>15</v>
      </c>
      <c r="G250" s="51"/>
      <c r="H250" s="38"/>
      <c r="I250" s="39"/>
      <c r="J250" s="39"/>
    </row>
    <row r="251" spans="1:10" s="40" customFormat="1" x14ac:dyDescent="0.35">
      <c r="A251" s="51"/>
      <c r="B251" s="51"/>
      <c r="C251" s="37"/>
      <c r="D251" s="37"/>
      <c r="E251" s="51" t="s">
        <v>15</v>
      </c>
      <c r="F251" s="51" t="s">
        <v>15</v>
      </c>
      <c r="G251" s="51"/>
      <c r="H251" s="38"/>
      <c r="I251" s="39"/>
      <c r="J251" s="39"/>
    </row>
    <row r="252" spans="1:10" s="40" customFormat="1" x14ac:dyDescent="0.35">
      <c r="A252" s="51"/>
      <c r="B252" s="51"/>
      <c r="C252" s="37"/>
      <c r="D252" s="37"/>
      <c r="E252" s="51" t="s">
        <v>15</v>
      </c>
      <c r="F252" s="51" t="s">
        <v>15</v>
      </c>
      <c r="G252" s="51"/>
      <c r="H252" s="38"/>
      <c r="I252" s="39"/>
      <c r="J252" s="39"/>
    </row>
    <row r="253" spans="1:10" s="40" customFormat="1" x14ac:dyDescent="0.35">
      <c r="A253" s="51"/>
      <c r="B253" s="51"/>
      <c r="C253" s="37"/>
      <c r="D253" s="37"/>
      <c r="E253" s="51" t="s">
        <v>15</v>
      </c>
      <c r="F253" s="51" t="s">
        <v>15</v>
      </c>
      <c r="G253" s="51"/>
      <c r="H253" s="38"/>
      <c r="I253" s="39"/>
      <c r="J253" s="39"/>
    </row>
    <row r="254" spans="1:10" s="40" customFormat="1" x14ac:dyDescent="0.35">
      <c r="A254" s="51"/>
      <c r="B254" s="51"/>
      <c r="C254" s="37"/>
      <c r="D254" s="37"/>
      <c r="E254" s="51" t="s">
        <v>15</v>
      </c>
      <c r="F254" s="51" t="s">
        <v>15</v>
      </c>
      <c r="G254" s="51"/>
      <c r="H254" s="38"/>
      <c r="I254" s="39"/>
      <c r="J254" s="39"/>
    </row>
    <row r="255" spans="1:10" s="40" customFormat="1" x14ac:dyDescent="0.35">
      <c r="A255" s="51"/>
      <c r="B255" s="51"/>
      <c r="C255" s="37"/>
      <c r="D255" s="37"/>
      <c r="E255" s="51" t="s">
        <v>15</v>
      </c>
      <c r="F255" s="51" t="s">
        <v>15</v>
      </c>
      <c r="G255" s="51"/>
      <c r="H255" s="38"/>
      <c r="I255" s="39"/>
      <c r="J255" s="39"/>
    </row>
    <row r="256" spans="1:10" s="40" customFormat="1" x14ac:dyDescent="0.35">
      <c r="A256" s="51"/>
      <c r="B256" s="51"/>
      <c r="C256" s="37"/>
      <c r="D256" s="37"/>
      <c r="E256" s="51" t="s">
        <v>15</v>
      </c>
      <c r="F256" s="51" t="s">
        <v>15</v>
      </c>
      <c r="G256" s="51"/>
      <c r="H256" s="38"/>
      <c r="I256" s="39"/>
      <c r="J256" s="39"/>
    </row>
    <row r="257" spans="1:10" s="40" customFormat="1" x14ac:dyDescent="0.35">
      <c r="A257" s="51"/>
      <c r="B257" s="51"/>
      <c r="C257" s="37"/>
      <c r="D257" s="37"/>
      <c r="E257" s="51" t="s">
        <v>15</v>
      </c>
      <c r="F257" s="51" t="s">
        <v>15</v>
      </c>
      <c r="G257" s="51"/>
      <c r="H257" s="38"/>
      <c r="I257" s="39"/>
      <c r="J257" s="39"/>
    </row>
    <row r="258" spans="1:10" s="40" customFormat="1" x14ac:dyDescent="0.35">
      <c r="A258" s="51"/>
      <c r="B258" s="51"/>
      <c r="C258" s="37"/>
      <c r="D258" s="37"/>
      <c r="E258" s="51" t="s">
        <v>15</v>
      </c>
      <c r="F258" s="51" t="s">
        <v>15</v>
      </c>
      <c r="G258" s="51"/>
      <c r="H258" s="38"/>
      <c r="I258" s="39"/>
      <c r="J258" s="39"/>
    </row>
    <row r="259" spans="1:10" s="40" customFormat="1" x14ac:dyDescent="0.35">
      <c r="A259" s="51"/>
      <c r="B259" s="51"/>
      <c r="C259" s="37"/>
      <c r="D259" s="37"/>
      <c r="E259" s="51" t="s">
        <v>15</v>
      </c>
      <c r="F259" s="51" t="s">
        <v>15</v>
      </c>
      <c r="G259" s="51"/>
      <c r="H259" s="38"/>
      <c r="I259" s="39"/>
      <c r="J259" s="39"/>
    </row>
    <row r="260" spans="1:10" s="40" customFormat="1" x14ac:dyDescent="0.35">
      <c r="A260" s="51"/>
      <c r="B260" s="51"/>
      <c r="C260" s="37"/>
      <c r="D260" s="37"/>
      <c r="E260" s="51" t="s">
        <v>15</v>
      </c>
      <c r="F260" s="51" t="s">
        <v>15</v>
      </c>
      <c r="G260" s="51"/>
      <c r="H260" s="38"/>
      <c r="I260" s="39"/>
      <c r="J260" s="39"/>
    </row>
    <row r="261" spans="1:10" s="40" customFormat="1" x14ac:dyDescent="0.35">
      <c r="A261" s="51"/>
      <c r="B261" s="51"/>
      <c r="C261" s="37"/>
      <c r="D261" s="37"/>
      <c r="E261" s="51" t="s">
        <v>15</v>
      </c>
      <c r="F261" s="51" t="s">
        <v>15</v>
      </c>
      <c r="G261" s="51"/>
      <c r="H261" s="38"/>
      <c r="I261" s="39"/>
      <c r="J261" s="39"/>
    </row>
    <row r="262" spans="1:10" s="40" customFormat="1" x14ac:dyDescent="0.35">
      <c r="A262" s="51"/>
      <c r="B262" s="51"/>
      <c r="C262" s="37"/>
      <c r="D262" s="37"/>
      <c r="E262" s="51" t="s">
        <v>15</v>
      </c>
      <c r="F262" s="51" t="s">
        <v>15</v>
      </c>
      <c r="G262" s="51"/>
      <c r="H262" s="38"/>
      <c r="I262" s="39"/>
      <c r="J262" s="39"/>
    </row>
    <row r="263" spans="1:10" s="40" customFormat="1" x14ac:dyDescent="0.35">
      <c r="A263" s="51"/>
      <c r="B263" s="51"/>
      <c r="C263" s="37"/>
      <c r="D263" s="37"/>
      <c r="E263" s="51" t="s">
        <v>15</v>
      </c>
      <c r="F263" s="51" t="s">
        <v>15</v>
      </c>
      <c r="G263" s="51"/>
      <c r="H263" s="38"/>
      <c r="I263" s="39"/>
      <c r="J263" s="39"/>
    </row>
    <row r="264" spans="1:10" s="40" customFormat="1" x14ac:dyDescent="0.35">
      <c r="A264" s="51"/>
      <c r="B264" s="51"/>
      <c r="C264" s="37"/>
      <c r="D264" s="37"/>
      <c r="E264" s="51" t="s">
        <v>15</v>
      </c>
      <c r="F264" s="51" t="s">
        <v>15</v>
      </c>
      <c r="G264" s="51"/>
      <c r="H264" s="38"/>
      <c r="I264" s="39"/>
      <c r="J264" s="39"/>
    </row>
    <row r="265" spans="1:10" s="40" customFormat="1" x14ac:dyDescent="0.35">
      <c r="A265" s="51"/>
      <c r="B265" s="51"/>
      <c r="C265" s="37"/>
      <c r="D265" s="37"/>
      <c r="E265" s="51" t="s">
        <v>15</v>
      </c>
      <c r="F265" s="51" t="s">
        <v>15</v>
      </c>
      <c r="G265" s="51"/>
      <c r="H265" s="38"/>
      <c r="I265" s="39"/>
      <c r="J265" s="39"/>
    </row>
    <row r="266" spans="1:10" s="40" customFormat="1" x14ac:dyDescent="0.35">
      <c r="A266" s="51"/>
      <c r="B266" s="51"/>
      <c r="C266" s="37"/>
      <c r="D266" s="37"/>
      <c r="E266" s="51" t="s">
        <v>15</v>
      </c>
      <c r="F266" s="51" t="s">
        <v>15</v>
      </c>
      <c r="G266" s="51"/>
      <c r="H266" s="38"/>
      <c r="I266" s="39"/>
      <c r="J266" s="39"/>
    </row>
    <row r="267" spans="1:10" s="40" customFormat="1" x14ac:dyDescent="0.35">
      <c r="A267" s="51"/>
      <c r="B267" s="51"/>
      <c r="C267" s="37"/>
      <c r="D267" s="37"/>
      <c r="E267" s="51" t="s">
        <v>15</v>
      </c>
      <c r="F267" s="51" t="s">
        <v>15</v>
      </c>
      <c r="G267" s="51"/>
      <c r="H267" s="38"/>
      <c r="I267" s="39"/>
      <c r="J267" s="39"/>
    </row>
    <row r="268" spans="1:10" s="40" customFormat="1" x14ac:dyDescent="0.35">
      <c r="A268" s="51"/>
      <c r="B268" s="51"/>
      <c r="C268" s="37"/>
      <c r="D268" s="37"/>
      <c r="E268" s="51" t="s">
        <v>15</v>
      </c>
      <c r="F268" s="51" t="s">
        <v>15</v>
      </c>
      <c r="G268" s="51"/>
      <c r="H268" s="38"/>
      <c r="I268" s="39"/>
      <c r="J268" s="39"/>
    </row>
    <row r="269" spans="1:10" s="40" customFormat="1" x14ac:dyDescent="0.35">
      <c r="A269" s="51"/>
      <c r="B269" s="51"/>
      <c r="C269" s="37"/>
      <c r="D269" s="37"/>
      <c r="E269" s="51" t="s">
        <v>15</v>
      </c>
      <c r="F269" s="51" t="s">
        <v>15</v>
      </c>
      <c r="G269" s="51"/>
      <c r="H269" s="38"/>
      <c r="I269" s="39"/>
      <c r="J269" s="39"/>
    </row>
    <row r="270" spans="1:10" s="40" customFormat="1" x14ac:dyDescent="0.35">
      <c r="A270" s="51"/>
      <c r="B270" s="51"/>
      <c r="C270" s="37"/>
      <c r="D270" s="37"/>
      <c r="E270" s="51" t="s">
        <v>15</v>
      </c>
      <c r="F270" s="51" t="s">
        <v>15</v>
      </c>
      <c r="G270" s="51"/>
      <c r="H270" s="38"/>
      <c r="I270" s="39"/>
      <c r="J270" s="39"/>
    </row>
    <row r="271" spans="1:10" s="40" customFormat="1" x14ac:dyDescent="0.35">
      <c r="A271" s="51"/>
      <c r="B271" s="51"/>
      <c r="C271" s="37"/>
      <c r="D271" s="37"/>
      <c r="E271" s="51" t="s">
        <v>15</v>
      </c>
      <c r="F271" s="51" t="s">
        <v>15</v>
      </c>
      <c r="G271" s="51"/>
      <c r="H271" s="38"/>
      <c r="I271" s="39"/>
      <c r="J271" s="39"/>
    </row>
    <row r="272" spans="1:10" s="40" customFormat="1" x14ac:dyDescent="0.35">
      <c r="A272" s="51"/>
      <c r="B272" s="51"/>
      <c r="C272" s="37"/>
      <c r="D272" s="37"/>
      <c r="E272" s="51" t="s">
        <v>15</v>
      </c>
      <c r="F272" s="51" t="s">
        <v>15</v>
      </c>
      <c r="G272" s="51"/>
      <c r="H272" s="38"/>
      <c r="I272" s="39"/>
      <c r="J272" s="39"/>
    </row>
    <row r="273" spans="1:10" s="40" customFormat="1" x14ac:dyDescent="0.35">
      <c r="A273" s="51"/>
      <c r="B273" s="51"/>
      <c r="C273" s="37"/>
      <c r="D273" s="37"/>
      <c r="E273" s="51" t="s">
        <v>15</v>
      </c>
      <c r="F273" s="51" t="s">
        <v>15</v>
      </c>
      <c r="G273" s="51"/>
      <c r="H273" s="38"/>
      <c r="I273" s="39"/>
      <c r="J273" s="39"/>
    </row>
    <row r="274" spans="1:10" s="40" customFormat="1" x14ac:dyDescent="0.35">
      <c r="A274" s="51"/>
      <c r="B274" s="51"/>
      <c r="C274" s="37"/>
      <c r="D274" s="37"/>
      <c r="E274" s="51" t="s">
        <v>15</v>
      </c>
      <c r="F274" s="51" t="s">
        <v>15</v>
      </c>
      <c r="G274" s="51"/>
      <c r="H274" s="38"/>
      <c r="I274" s="39"/>
      <c r="J274" s="39"/>
    </row>
    <row r="275" spans="1:10" s="40" customFormat="1" x14ac:dyDescent="0.35">
      <c r="A275" s="51"/>
      <c r="B275" s="51"/>
      <c r="C275" s="37"/>
      <c r="D275" s="37"/>
      <c r="E275" s="51" t="s">
        <v>15</v>
      </c>
      <c r="F275" s="51" t="s">
        <v>15</v>
      </c>
      <c r="G275" s="51"/>
      <c r="H275" s="38"/>
      <c r="I275" s="39"/>
      <c r="J275" s="39"/>
    </row>
    <row r="276" spans="1:10" s="40" customFormat="1" x14ac:dyDescent="0.35">
      <c r="A276" s="51"/>
      <c r="B276" s="51"/>
      <c r="C276" s="37"/>
      <c r="D276" s="37"/>
      <c r="E276" s="51" t="s">
        <v>15</v>
      </c>
      <c r="F276" s="51" t="s">
        <v>15</v>
      </c>
      <c r="G276" s="51"/>
      <c r="H276" s="38"/>
      <c r="I276" s="39"/>
      <c r="J276" s="39"/>
    </row>
    <row r="277" spans="1:10" s="40" customFormat="1" x14ac:dyDescent="0.35">
      <c r="A277" s="51"/>
      <c r="B277" s="51"/>
      <c r="C277" s="37"/>
      <c r="D277" s="37"/>
      <c r="E277" s="51" t="s">
        <v>15</v>
      </c>
      <c r="F277" s="51" t="s">
        <v>15</v>
      </c>
      <c r="G277" s="51"/>
      <c r="H277" s="38"/>
      <c r="I277" s="39"/>
      <c r="J277" s="39"/>
    </row>
    <row r="278" spans="1:10" s="40" customFormat="1" x14ac:dyDescent="0.35">
      <c r="A278" s="51"/>
      <c r="B278" s="51"/>
      <c r="C278" s="37"/>
      <c r="D278" s="37"/>
      <c r="E278" s="51" t="s">
        <v>15</v>
      </c>
      <c r="F278" s="51" t="s">
        <v>15</v>
      </c>
      <c r="G278" s="51"/>
      <c r="H278" s="38"/>
      <c r="I278" s="39"/>
      <c r="J278" s="39"/>
    </row>
    <row r="279" spans="1:10" s="40" customFormat="1" x14ac:dyDescent="0.35">
      <c r="A279" s="51"/>
      <c r="B279" s="51"/>
      <c r="C279" s="37"/>
      <c r="D279" s="37"/>
      <c r="E279" s="51" t="s">
        <v>15</v>
      </c>
      <c r="F279" s="51" t="s">
        <v>15</v>
      </c>
      <c r="G279" s="51"/>
      <c r="H279" s="38"/>
      <c r="I279" s="39"/>
      <c r="J279" s="39"/>
    </row>
    <row r="280" spans="1:10" s="40" customFormat="1" x14ac:dyDescent="0.35">
      <c r="A280" s="51"/>
      <c r="B280" s="51"/>
      <c r="C280" s="37"/>
      <c r="D280" s="37"/>
      <c r="E280" s="51" t="s">
        <v>15</v>
      </c>
      <c r="F280" s="51" t="s">
        <v>15</v>
      </c>
      <c r="G280" s="51"/>
      <c r="H280" s="38"/>
      <c r="I280" s="39"/>
      <c r="J280" s="39"/>
    </row>
    <row r="281" spans="1:10" s="40" customFormat="1" x14ac:dyDescent="0.35">
      <c r="A281" s="51"/>
      <c r="B281" s="51"/>
      <c r="C281" s="37"/>
      <c r="D281" s="37"/>
      <c r="E281" s="51" t="s">
        <v>15</v>
      </c>
      <c r="F281" s="51" t="s">
        <v>15</v>
      </c>
      <c r="G281" s="51"/>
      <c r="H281" s="38"/>
      <c r="I281" s="39"/>
      <c r="J281" s="39"/>
    </row>
    <row r="282" spans="1:10" s="40" customFormat="1" x14ac:dyDescent="0.35">
      <c r="A282" s="51"/>
      <c r="B282" s="51"/>
      <c r="C282" s="37"/>
      <c r="D282" s="37"/>
      <c r="E282" s="51" t="s">
        <v>15</v>
      </c>
      <c r="F282" s="51" t="s">
        <v>15</v>
      </c>
      <c r="G282" s="51"/>
      <c r="H282" s="38"/>
      <c r="I282" s="39"/>
      <c r="J282" s="39"/>
    </row>
    <row r="283" spans="1:10" s="40" customFormat="1" x14ac:dyDescent="0.35">
      <c r="A283" s="51"/>
      <c r="B283" s="51"/>
      <c r="C283" s="37"/>
      <c r="D283" s="37"/>
      <c r="E283" s="51" t="s">
        <v>15</v>
      </c>
      <c r="F283" s="51" t="s">
        <v>15</v>
      </c>
      <c r="G283" s="51"/>
      <c r="H283" s="38"/>
      <c r="I283" s="39"/>
      <c r="J283" s="39"/>
    </row>
    <row r="284" spans="1:10" s="40" customFormat="1" x14ac:dyDescent="0.35">
      <c r="A284" s="51"/>
      <c r="B284" s="51"/>
      <c r="C284" s="37"/>
      <c r="D284" s="37"/>
      <c r="E284" s="51" t="s">
        <v>15</v>
      </c>
      <c r="F284" s="51" t="s">
        <v>15</v>
      </c>
      <c r="G284" s="51"/>
      <c r="H284" s="38"/>
      <c r="I284" s="39"/>
      <c r="J284" s="39"/>
    </row>
    <row r="285" spans="1:10" s="40" customFormat="1" x14ac:dyDescent="0.35">
      <c r="A285" s="51"/>
      <c r="B285" s="51"/>
      <c r="C285" s="37"/>
      <c r="D285" s="37"/>
      <c r="E285" s="51" t="s">
        <v>15</v>
      </c>
      <c r="F285" s="51" t="s">
        <v>15</v>
      </c>
      <c r="G285" s="51"/>
      <c r="H285" s="38"/>
      <c r="I285" s="39"/>
      <c r="J285" s="39"/>
    </row>
    <row r="286" spans="1:10" s="40" customFormat="1" x14ac:dyDescent="0.35">
      <c r="A286" s="51"/>
      <c r="B286" s="51"/>
      <c r="C286" s="37"/>
      <c r="D286" s="37"/>
      <c r="E286" s="51" t="s">
        <v>15</v>
      </c>
      <c r="F286" s="51" t="s">
        <v>15</v>
      </c>
      <c r="G286" s="51"/>
      <c r="H286" s="38"/>
      <c r="I286" s="39"/>
      <c r="J286" s="39"/>
    </row>
    <row r="287" spans="1:10" s="40" customFormat="1" x14ac:dyDescent="0.35">
      <c r="A287" s="51"/>
      <c r="B287" s="51"/>
      <c r="C287" s="37"/>
      <c r="D287" s="37"/>
      <c r="E287" s="51" t="s">
        <v>15</v>
      </c>
      <c r="F287" s="51" t="s">
        <v>15</v>
      </c>
      <c r="G287" s="51"/>
      <c r="H287" s="38"/>
      <c r="I287" s="39"/>
      <c r="J287" s="39"/>
    </row>
    <row r="288" spans="1:10" s="40" customFormat="1" x14ac:dyDescent="0.35">
      <c r="A288" s="51"/>
      <c r="B288" s="51"/>
      <c r="C288" s="37"/>
      <c r="D288" s="37"/>
      <c r="E288" s="51" t="s">
        <v>15</v>
      </c>
      <c r="F288" s="51" t="s">
        <v>15</v>
      </c>
      <c r="G288" s="51"/>
      <c r="H288" s="38"/>
      <c r="I288" s="39"/>
      <c r="J288" s="39"/>
    </row>
    <row r="289" spans="1:10" s="40" customFormat="1" x14ac:dyDescent="0.35">
      <c r="A289" s="51"/>
      <c r="B289" s="51"/>
      <c r="C289" s="37"/>
      <c r="D289" s="37"/>
      <c r="E289" s="51" t="s">
        <v>15</v>
      </c>
      <c r="F289" s="51" t="s">
        <v>15</v>
      </c>
      <c r="G289" s="51"/>
      <c r="H289" s="38"/>
      <c r="I289" s="39"/>
      <c r="J289" s="39"/>
    </row>
    <row r="290" spans="1:10" s="40" customFormat="1" x14ac:dyDescent="0.35">
      <c r="A290" s="51"/>
      <c r="B290" s="51"/>
      <c r="C290" s="37"/>
      <c r="D290" s="37"/>
      <c r="E290" s="51" t="s">
        <v>15</v>
      </c>
      <c r="F290" s="51" t="s">
        <v>15</v>
      </c>
      <c r="G290" s="51"/>
      <c r="H290" s="38"/>
      <c r="I290" s="39"/>
      <c r="J290" s="39"/>
    </row>
    <row r="291" spans="1:10" s="40" customFormat="1" x14ac:dyDescent="0.35">
      <c r="A291" s="51"/>
      <c r="B291" s="51"/>
      <c r="C291" s="37"/>
      <c r="D291" s="37"/>
      <c r="E291" s="51" t="s">
        <v>15</v>
      </c>
      <c r="F291" s="51" t="s">
        <v>15</v>
      </c>
      <c r="G291" s="51"/>
      <c r="H291" s="38"/>
      <c r="I291" s="39"/>
      <c r="J291" s="39"/>
    </row>
    <row r="292" spans="1:10" s="40" customFormat="1" x14ac:dyDescent="0.35">
      <c r="A292" s="51"/>
      <c r="B292" s="51"/>
      <c r="C292" s="37"/>
      <c r="D292" s="37"/>
      <c r="E292" s="51" t="s">
        <v>15</v>
      </c>
      <c r="F292" s="51" t="s">
        <v>15</v>
      </c>
      <c r="G292" s="51"/>
      <c r="H292" s="38"/>
      <c r="I292" s="39"/>
      <c r="J292" s="39"/>
    </row>
    <row r="293" spans="1:10" s="40" customFormat="1" x14ac:dyDescent="0.35">
      <c r="A293" s="51"/>
      <c r="B293" s="51"/>
      <c r="C293" s="37"/>
      <c r="D293" s="37"/>
      <c r="E293" s="51" t="s">
        <v>15</v>
      </c>
      <c r="F293" s="51" t="s">
        <v>15</v>
      </c>
      <c r="G293" s="51"/>
      <c r="H293" s="38"/>
      <c r="I293" s="39"/>
      <c r="J293" s="39"/>
    </row>
    <row r="294" spans="1:10" s="40" customFormat="1" x14ac:dyDescent="0.35">
      <c r="A294" s="51"/>
      <c r="B294" s="51"/>
      <c r="C294" s="37"/>
      <c r="D294" s="37"/>
      <c r="E294" s="51" t="s">
        <v>15</v>
      </c>
      <c r="F294" s="51" t="s">
        <v>15</v>
      </c>
      <c r="G294" s="51"/>
      <c r="H294" s="38"/>
      <c r="I294" s="39"/>
      <c r="J294" s="39"/>
    </row>
    <row r="295" spans="1:10" s="40" customFormat="1" x14ac:dyDescent="0.35">
      <c r="A295" s="51"/>
      <c r="B295" s="51"/>
      <c r="C295" s="37"/>
      <c r="D295" s="37"/>
      <c r="E295" s="51" t="s">
        <v>15</v>
      </c>
      <c r="F295" s="51" t="s">
        <v>15</v>
      </c>
      <c r="G295" s="51"/>
      <c r="H295" s="38"/>
      <c r="I295" s="39"/>
      <c r="J295" s="39"/>
    </row>
    <row r="296" spans="1:10" s="40" customFormat="1" x14ac:dyDescent="0.35">
      <c r="A296" s="51"/>
      <c r="B296" s="51"/>
      <c r="C296" s="37"/>
      <c r="D296" s="37"/>
      <c r="E296" s="51" t="s">
        <v>15</v>
      </c>
      <c r="F296" s="51" t="s">
        <v>15</v>
      </c>
      <c r="G296" s="51"/>
      <c r="H296" s="38"/>
      <c r="I296" s="39"/>
      <c r="J296" s="39"/>
    </row>
    <row r="297" spans="1:10" s="40" customFormat="1" x14ac:dyDescent="0.35">
      <c r="A297" s="51"/>
      <c r="B297" s="51"/>
      <c r="C297" s="37"/>
      <c r="D297" s="37"/>
      <c r="E297" s="51" t="s">
        <v>15</v>
      </c>
      <c r="F297" s="51" t="s">
        <v>15</v>
      </c>
      <c r="G297" s="51"/>
      <c r="H297" s="38"/>
      <c r="I297" s="39"/>
      <c r="J297" s="39"/>
    </row>
    <row r="298" spans="1:10" s="40" customFormat="1" x14ac:dyDescent="0.35">
      <c r="A298" s="51"/>
      <c r="B298" s="51"/>
      <c r="C298" s="37"/>
      <c r="D298" s="37"/>
      <c r="E298" s="51" t="s">
        <v>15</v>
      </c>
      <c r="F298" s="51" t="s">
        <v>15</v>
      </c>
      <c r="G298" s="51"/>
      <c r="H298" s="38"/>
      <c r="I298" s="39"/>
      <c r="J298" s="39"/>
    </row>
    <row r="299" spans="1:10" s="40" customFormat="1" x14ac:dyDescent="0.35">
      <c r="A299" s="51"/>
      <c r="B299" s="51"/>
      <c r="C299" s="37"/>
      <c r="D299" s="37"/>
      <c r="E299" s="51" t="s">
        <v>15</v>
      </c>
      <c r="F299" s="51" t="s">
        <v>15</v>
      </c>
      <c r="G299" s="51"/>
      <c r="H299" s="38"/>
      <c r="I299" s="39"/>
      <c r="J299" s="39"/>
    </row>
    <row r="300" spans="1:10" s="40" customFormat="1" x14ac:dyDescent="0.35">
      <c r="A300" s="51"/>
      <c r="B300" s="51"/>
      <c r="C300" s="37"/>
      <c r="D300" s="37"/>
      <c r="E300" s="51" t="s">
        <v>15</v>
      </c>
      <c r="F300" s="51" t="s">
        <v>15</v>
      </c>
      <c r="G300" s="51"/>
      <c r="H300" s="38"/>
      <c r="I300" s="39"/>
      <c r="J300" s="39"/>
    </row>
    <row r="301" spans="1:10" s="40" customFormat="1" x14ac:dyDescent="0.35">
      <c r="A301" s="51"/>
      <c r="B301" s="51"/>
      <c r="C301" s="37"/>
      <c r="D301" s="37"/>
      <c r="E301" s="51" t="s">
        <v>15</v>
      </c>
      <c r="F301" s="51" t="s">
        <v>15</v>
      </c>
      <c r="G301" s="51"/>
      <c r="H301" s="38"/>
      <c r="I301" s="39"/>
      <c r="J301" s="39"/>
    </row>
    <row r="302" spans="1:10" s="40" customFormat="1" x14ac:dyDescent="0.35">
      <c r="A302" s="51"/>
      <c r="B302" s="51"/>
      <c r="C302" s="37"/>
      <c r="D302" s="37"/>
      <c r="E302" s="51" t="s">
        <v>15</v>
      </c>
      <c r="F302" s="51" t="s">
        <v>15</v>
      </c>
      <c r="G302" s="51"/>
      <c r="H302" s="38"/>
      <c r="I302" s="39"/>
      <c r="J302" s="39"/>
    </row>
    <row r="303" spans="1:10" s="40" customFormat="1" x14ac:dyDescent="0.35">
      <c r="A303" s="51"/>
      <c r="B303" s="51"/>
      <c r="C303" s="37"/>
      <c r="D303" s="37"/>
      <c r="E303" s="51" t="s">
        <v>15</v>
      </c>
      <c r="F303" s="51" t="s">
        <v>15</v>
      </c>
      <c r="G303" s="51"/>
      <c r="H303" s="38"/>
      <c r="I303" s="39"/>
      <c r="J303" s="39"/>
    </row>
    <row r="304" spans="1:10" s="40" customFormat="1" x14ac:dyDescent="0.35">
      <c r="A304" s="51"/>
      <c r="B304" s="51"/>
      <c r="C304" s="37"/>
      <c r="D304" s="37"/>
      <c r="E304" s="51" t="s">
        <v>15</v>
      </c>
      <c r="F304" s="51" t="s">
        <v>15</v>
      </c>
      <c r="G304" s="51"/>
      <c r="H304" s="38"/>
      <c r="I304" s="39"/>
      <c r="J304" s="39"/>
    </row>
    <row r="305" spans="1:10" s="40" customFormat="1" x14ac:dyDescent="0.35">
      <c r="A305" s="51"/>
      <c r="B305" s="51"/>
      <c r="C305" s="37"/>
      <c r="D305" s="37"/>
      <c r="E305" s="51" t="s">
        <v>15</v>
      </c>
      <c r="F305" s="51" t="s">
        <v>15</v>
      </c>
      <c r="G305" s="51"/>
      <c r="H305" s="38"/>
      <c r="I305" s="39"/>
      <c r="J305" s="39"/>
    </row>
    <row r="306" spans="1:10" s="40" customFormat="1" x14ac:dyDescent="0.35">
      <c r="A306" s="51"/>
      <c r="B306" s="51"/>
      <c r="C306" s="37"/>
      <c r="D306" s="37"/>
      <c r="E306" s="51" t="s">
        <v>15</v>
      </c>
      <c r="F306" s="51" t="s">
        <v>15</v>
      </c>
      <c r="G306" s="51"/>
      <c r="H306" s="38"/>
      <c r="I306" s="39"/>
      <c r="J306" s="39"/>
    </row>
    <row r="307" spans="1:10" s="40" customFormat="1" x14ac:dyDescent="0.35">
      <c r="A307" s="51"/>
      <c r="B307" s="51"/>
      <c r="C307" s="37"/>
      <c r="D307" s="37"/>
      <c r="E307" s="51" t="s">
        <v>15</v>
      </c>
      <c r="F307" s="51" t="s">
        <v>15</v>
      </c>
      <c r="G307" s="51"/>
      <c r="H307" s="38"/>
      <c r="I307" s="39"/>
      <c r="J307" s="39"/>
    </row>
    <row r="308" spans="1:10" s="40" customFormat="1" x14ac:dyDescent="0.35">
      <c r="A308" s="51"/>
      <c r="B308" s="51"/>
      <c r="C308" s="37"/>
      <c r="D308" s="37"/>
      <c r="E308" s="51" t="s">
        <v>15</v>
      </c>
      <c r="F308" s="51" t="s">
        <v>15</v>
      </c>
      <c r="G308" s="51"/>
      <c r="H308" s="38"/>
      <c r="I308" s="39"/>
      <c r="J308" s="39"/>
    </row>
    <row r="309" spans="1:10" s="40" customFormat="1" x14ac:dyDescent="0.35">
      <c r="A309" s="51"/>
      <c r="B309" s="51"/>
      <c r="C309" s="37"/>
      <c r="D309" s="37"/>
      <c r="E309" s="51" t="s">
        <v>15</v>
      </c>
      <c r="F309" s="51" t="s">
        <v>15</v>
      </c>
      <c r="G309" s="51"/>
      <c r="H309" s="38"/>
      <c r="I309" s="39"/>
      <c r="J309" s="39"/>
    </row>
    <row r="310" spans="1:10" s="40" customFormat="1" x14ac:dyDescent="0.35">
      <c r="A310" s="51"/>
      <c r="B310" s="51"/>
      <c r="C310" s="37"/>
      <c r="D310" s="37"/>
      <c r="E310" s="51" t="s">
        <v>15</v>
      </c>
      <c r="F310" s="51" t="s">
        <v>15</v>
      </c>
      <c r="G310" s="51"/>
      <c r="H310" s="38"/>
      <c r="I310" s="39"/>
      <c r="J310" s="39"/>
    </row>
    <row r="311" spans="1:10" s="40" customFormat="1" x14ac:dyDescent="0.35">
      <c r="A311" s="51"/>
      <c r="B311" s="51"/>
      <c r="C311" s="37"/>
      <c r="D311" s="37"/>
      <c r="E311" s="51" t="s">
        <v>15</v>
      </c>
      <c r="F311" s="51" t="s">
        <v>15</v>
      </c>
      <c r="G311" s="51"/>
      <c r="H311" s="38"/>
      <c r="I311" s="39"/>
      <c r="J311" s="39"/>
    </row>
    <row r="312" spans="1:10" s="40" customFormat="1" x14ac:dyDescent="0.35">
      <c r="A312" s="51"/>
      <c r="B312" s="51"/>
      <c r="C312" s="37"/>
      <c r="D312" s="37"/>
      <c r="E312" s="51" t="s">
        <v>15</v>
      </c>
      <c r="F312" s="51" t="s">
        <v>15</v>
      </c>
      <c r="G312" s="51"/>
      <c r="H312" s="38"/>
      <c r="I312" s="39"/>
      <c r="J312" s="39"/>
    </row>
    <row r="313" spans="1:10" s="40" customFormat="1" x14ac:dyDescent="0.35">
      <c r="A313" s="51"/>
      <c r="B313" s="51"/>
      <c r="C313" s="37"/>
      <c r="D313" s="37"/>
      <c r="E313" s="51" t="s">
        <v>15</v>
      </c>
      <c r="F313" s="51" t="s">
        <v>15</v>
      </c>
      <c r="G313" s="51"/>
      <c r="H313" s="38"/>
      <c r="I313" s="39"/>
      <c r="J313" s="39"/>
    </row>
    <row r="314" spans="1:10" s="40" customFormat="1" x14ac:dyDescent="0.35">
      <c r="A314" s="51"/>
      <c r="B314" s="51"/>
      <c r="C314" s="37"/>
      <c r="D314" s="37"/>
      <c r="E314" s="51" t="s">
        <v>15</v>
      </c>
      <c r="F314" s="51" t="s">
        <v>15</v>
      </c>
      <c r="G314" s="51"/>
      <c r="H314" s="38"/>
      <c r="I314" s="39"/>
      <c r="J314" s="39"/>
    </row>
    <row r="315" spans="1:10" s="40" customFormat="1" x14ac:dyDescent="0.35">
      <c r="A315" s="51"/>
      <c r="B315" s="51"/>
      <c r="C315" s="37"/>
      <c r="D315" s="37"/>
      <c r="E315" s="51" t="s">
        <v>15</v>
      </c>
      <c r="F315" s="51" t="s">
        <v>15</v>
      </c>
      <c r="G315" s="51"/>
      <c r="H315" s="38"/>
      <c r="I315" s="39"/>
      <c r="J315" s="39"/>
    </row>
    <row r="316" spans="1:10" s="40" customFormat="1" x14ac:dyDescent="0.35">
      <c r="A316" s="51"/>
      <c r="B316" s="51"/>
      <c r="C316" s="37"/>
      <c r="D316" s="37"/>
      <c r="E316" s="51" t="s">
        <v>15</v>
      </c>
      <c r="F316" s="51" t="s">
        <v>15</v>
      </c>
      <c r="G316" s="51"/>
      <c r="H316" s="38"/>
      <c r="I316" s="39"/>
      <c r="J316" s="39"/>
    </row>
    <row r="317" spans="1:10" s="40" customFormat="1" x14ac:dyDescent="0.35">
      <c r="A317" s="51"/>
      <c r="B317" s="51"/>
      <c r="C317" s="37"/>
      <c r="D317" s="37"/>
      <c r="E317" s="51" t="s">
        <v>15</v>
      </c>
      <c r="F317" s="51" t="s">
        <v>15</v>
      </c>
      <c r="G317" s="51"/>
      <c r="H317" s="38"/>
      <c r="I317" s="39"/>
      <c r="J317" s="39"/>
    </row>
    <row r="318" spans="1:10" s="40" customFormat="1" x14ac:dyDescent="0.35">
      <c r="A318" s="51"/>
      <c r="B318" s="51"/>
      <c r="C318" s="37"/>
      <c r="D318" s="37"/>
      <c r="E318" s="51" t="s">
        <v>15</v>
      </c>
      <c r="F318" s="51" t="s">
        <v>15</v>
      </c>
      <c r="G318" s="51"/>
      <c r="H318" s="38"/>
      <c r="I318" s="39"/>
      <c r="J318" s="39"/>
    </row>
    <row r="319" spans="1:10" s="40" customFormat="1" x14ac:dyDescent="0.35">
      <c r="A319" s="51"/>
      <c r="B319" s="51"/>
      <c r="C319" s="37"/>
      <c r="D319" s="37"/>
      <c r="E319" s="51" t="s">
        <v>15</v>
      </c>
      <c r="F319" s="51" t="s">
        <v>15</v>
      </c>
      <c r="G319" s="51"/>
      <c r="H319" s="38"/>
      <c r="I319" s="39"/>
      <c r="J319" s="39"/>
    </row>
    <row r="320" spans="1:10" s="40" customFormat="1" x14ac:dyDescent="0.35">
      <c r="A320" s="51"/>
      <c r="B320" s="51"/>
      <c r="C320" s="37"/>
      <c r="D320" s="37"/>
      <c r="E320" s="51" t="s">
        <v>15</v>
      </c>
      <c r="F320" s="51" t="s">
        <v>15</v>
      </c>
      <c r="G320" s="51"/>
      <c r="H320" s="38"/>
      <c r="I320" s="39"/>
      <c r="J320" s="39"/>
    </row>
    <row r="321" spans="1:10" s="40" customFormat="1" x14ac:dyDescent="0.35">
      <c r="A321" s="51"/>
      <c r="B321" s="51"/>
      <c r="C321" s="37"/>
      <c r="D321" s="37"/>
      <c r="E321" s="51" t="s">
        <v>15</v>
      </c>
      <c r="F321" s="51" t="s">
        <v>15</v>
      </c>
      <c r="G321" s="51"/>
      <c r="H321" s="38"/>
      <c r="I321" s="39"/>
      <c r="J321" s="39"/>
    </row>
    <row r="322" spans="1:10" s="40" customFormat="1" x14ac:dyDescent="0.35">
      <c r="A322" s="51"/>
      <c r="B322" s="51"/>
      <c r="C322" s="37"/>
      <c r="D322" s="37"/>
      <c r="E322" s="51" t="s">
        <v>15</v>
      </c>
      <c r="F322" s="51" t="s">
        <v>15</v>
      </c>
      <c r="G322" s="51"/>
      <c r="H322" s="38"/>
      <c r="I322" s="39"/>
      <c r="J322" s="39"/>
    </row>
    <row r="323" spans="1:10" s="40" customFormat="1" x14ac:dyDescent="0.35">
      <c r="A323" s="51"/>
      <c r="B323" s="51"/>
      <c r="C323" s="37"/>
      <c r="D323" s="37"/>
      <c r="E323" s="51" t="s">
        <v>15</v>
      </c>
      <c r="F323" s="51" t="s">
        <v>15</v>
      </c>
      <c r="G323" s="51"/>
      <c r="H323" s="38"/>
      <c r="I323" s="39"/>
      <c r="J323" s="39"/>
    </row>
    <row r="324" spans="1:10" s="40" customFormat="1" x14ac:dyDescent="0.35">
      <c r="A324" s="51"/>
      <c r="B324" s="51"/>
      <c r="C324" s="37"/>
      <c r="D324" s="37"/>
      <c r="E324" s="51" t="s">
        <v>15</v>
      </c>
      <c r="F324" s="51" t="s">
        <v>15</v>
      </c>
      <c r="G324" s="51"/>
      <c r="H324" s="38"/>
      <c r="I324" s="39"/>
      <c r="J324" s="39"/>
    </row>
    <row r="325" spans="1:10" s="40" customFormat="1" x14ac:dyDescent="0.35">
      <c r="A325" s="51"/>
      <c r="B325" s="51"/>
      <c r="C325" s="37"/>
      <c r="D325" s="37"/>
      <c r="E325" s="51" t="s">
        <v>15</v>
      </c>
      <c r="F325" s="51" t="s">
        <v>15</v>
      </c>
      <c r="G325" s="51"/>
      <c r="H325" s="38"/>
      <c r="I325" s="39"/>
      <c r="J325" s="39"/>
    </row>
    <row r="326" spans="1:10" s="40" customFormat="1" x14ac:dyDescent="0.35">
      <c r="A326" s="51"/>
      <c r="B326" s="51"/>
      <c r="C326" s="37"/>
      <c r="D326" s="37"/>
      <c r="E326" s="51" t="s">
        <v>15</v>
      </c>
      <c r="F326" s="51" t="s">
        <v>15</v>
      </c>
      <c r="G326" s="51"/>
      <c r="H326" s="38"/>
      <c r="I326" s="39"/>
      <c r="J326" s="39"/>
    </row>
    <row r="327" spans="1:10" s="40" customFormat="1" x14ac:dyDescent="0.35">
      <c r="A327" s="51"/>
      <c r="B327" s="51"/>
      <c r="C327" s="37"/>
      <c r="D327" s="37"/>
      <c r="E327" s="51" t="s">
        <v>15</v>
      </c>
      <c r="F327" s="51" t="s">
        <v>15</v>
      </c>
      <c r="G327" s="51"/>
      <c r="H327" s="38"/>
      <c r="I327" s="39"/>
      <c r="J327" s="39"/>
    </row>
    <row r="328" spans="1:10" s="40" customFormat="1" x14ac:dyDescent="0.35">
      <c r="A328" s="51"/>
      <c r="B328" s="51"/>
      <c r="C328" s="37"/>
      <c r="D328" s="37"/>
      <c r="E328" s="51" t="s">
        <v>15</v>
      </c>
      <c r="F328" s="51" t="s">
        <v>15</v>
      </c>
      <c r="G328" s="51"/>
      <c r="H328" s="38"/>
      <c r="I328" s="39"/>
      <c r="J328" s="39"/>
    </row>
    <row r="329" spans="1:10" s="40" customFormat="1" x14ac:dyDescent="0.35">
      <c r="A329" s="51"/>
      <c r="B329" s="51"/>
      <c r="C329" s="37"/>
      <c r="D329" s="37"/>
      <c r="E329" s="51" t="s">
        <v>15</v>
      </c>
      <c r="F329" s="51" t="s">
        <v>15</v>
      </c>
      <c r="G329" s="51"/>
      <c r="H329" s="38"/>
      <c r="I329" s="39"/>
      <c r="J329" s="39"/>
    </row>
    <row r="330" spans="1:10" s="40" customFormat="1" x14ac:dyDescent="0.35">
      <c r="A330" s="51"/>
      <c r="B330" s="51"/>
      <c r="C330" s="37"/>
      <c r="D330" s="37"/>
      <c r="E330" s="51" t="s">
        <v>15</v>
      </c>
      <c r="F330" s="51" t="s">
        <v>15</v>
      </c>
      <c r="G330" s="51"/>
      <c r="H330" s="38"/>
      <c r="I330" s="39"/>
      <c r="J330" s="39"/>
    </row>
    <row r="331" spans="1:10" s="40" customFormat="1" x14ac:dyDescent="0.35">
      <c r="A331" s="51"/>
      <c r="B331" s="51"/>
      <c r="C331" s="37"/>
      <c r="D331" s="37"/>
      <c r="E331" s="51" t="s">
        <v>15</v>
      </c>
      <c r="F331" s="51" t="s">
        <v>15</v>
      </c>
      <c r="G331" s="51"/>
      <c r="H331" s="38"/>
      <c r="I331" s="39"/>
      <c r="J331" s="39"/>
    </row>
    <row r="332" spans="1:10" s="40" customFormat="1" x14ac:dyDescent="0.35">
      <c r="A332" s="51"/>
      <c r="B332" s="51"/>
      <c r="C332" s="37"/>
      <c r="D332" s="37"/>
      <c r="E332" s="51" t="s">
        <v>15</v>
      </c>
      <c r="F332" s="51" t="s">
        <v>15</v>
      </c>
      <c r="G332" s="51"/>
      <c r="H332" s="38"/>
      <c r="I332" s="39"/>
      <c r="J332" s="39"/>
    </row>
    <row r="333" spans="1:10" s="40" customFormat="1" x14ac:dyDescent="0.35">
      <c r="A333" s="51"/>
      <c r="B333" s="51"/>
      <c r="C333" s="37"/>
      <c r="D333" s="37"/>
      <c r="E333" s="51" t="s">
        <v>15</v>
      </c>
      <c r="F333" s="51" t="s">
        <v>15</v>
      </c>
      <c r="G333" s="51"/>
      <c r="H333" s="38"/>
      <c r="I333" s="39"/>
      <c r="J333" s="39"/>
    </row>
    <row r="334" spans="1:10" s="40" customFormat="1" x14ac:dyDescent="0.35">
      <c r="A334" s="51"/>
      <c r="B334" s="51"/>
      <c r="C334" s="37"/>
      <c r="D334" s="37"/>
      <c r="E334" s="51" t="s">
        <v>15</v>
      </c>
      <c r="F334" s="51" t="s">
        <v>15</v>
      </c>
      <c r="G334" s="51"/>
      <c r="H334" s="38"/>
      <c r="I334" s="39"/>
      <c r="J334" s="39"/>
    </row>
    <row r="335" spans="1:10" s="40" customFormat="1" x14ac:dyDescent="0.35">
      <c r="A335" s="51"/>
      <c r="B335" s="51"/>
      <c r="C335" s="37"/>
      <c r="D335" s="37"/>
      <c r="E335" s="51" t="s">
        <v>15</v>
      </c>
      <c r="F335" s="51" t="s">
        <v>15</v>
      </c>
      <c r="G335" s="51"/>
      <c r="H335" s="38"/>
      <c r="I335" s="39"/>
      <c r="J335" s="39"/>
    </row>
    <row r="336" spans="1:10" s="40" customFormat="1" x14ac:dyDescent="0.35">
      <c r="A336" s="51"/>
      <c r="B336" s="51"/>
      <c r="C336" s="37"/>
      <c r="D336" s="37"/>
      <c r="E336" s="51" t="s">
        <v>15</v>
      </c>
      <c r="F336" s="51" t="s">
        <v>15</v>
      </c>
      <c r="G336" s="51"/>
      <c r="H336" s="38"/>
      <c r="I336" s="39"/>
      <c r="J336" s="39"/>
    </row>
    <row r="337" spans="1:10" s="40" customFormat="1" x14ac:dyDescent="0.35">
      <c r="A337" s="51"/>
      <c r="B337" s="51"/>
      <c r="C337" s="37"/>
      <c r="D337" s="37"/>
      <c r="E337" s="51" t="s">
        <v>15</v>
      </c>
      <c r="F337" s="51" t="s">
        <v>15</v>
      </c>
      <c r="G337" s="51"/>
      <c r="H337" s="38"/>
      <c r="I337" s="39"/>
      <c r="J337" s="39"/>
    </row>
    <row r="338" spans="1:10" s="40" customFormat="1" x14ac:dyDescent="0.35">
      <c r="A338" s="51"/>
      <c r="B338" s="51"/>
      <c r="C338" s="37"/>
      <c r="D338" s="37"/>
      <c r="E338" s="51" t="s">
        <v>15</v>
      </c>
      <c r="F338" s="51" t="s">
        <v>15</v>
      </c>
      <c r="G338" s="51"/>
      <c r="H338" s="38"/>
      <c r="I338" s="39"/>
      <c r="J338" s="39"/>
    </row>
    <row r="339" spans="1:10" s="40" customFormat="1" x14ac:dyDescent="0.35">
      <c r="A339" s="51"/>
      <c r="B339" s="51"/>
      <c r="C339" s="37"/>
      <c r="D339" s="37"/>
      <c r="E339" s="51" t="s">
        <v>15</v>
      </c>
      <c r="F339" s="51" t="s">
        <v>15</v>
      </c>
      <c r="G339" s="51"/>
      <c r="H339" s="38"/>
      <c r="I339" s="39"/>
      <c r="J339" s="39"/>
    </row>
    <row r="340" spans="1:10" s="40" customFormat="1" x14ac:dyDescent="0.35">
      <c r="A340" s="51"/>
      <c r="B340" s="51"/>
      <c r="C340" s="37"/>
      <c r="D340" s="37"/>
      <c r="E340" s="51" t="s">
        <v>15</v>
      </c>
      <c r="F340" s="51" t="s">
        <v>15</v>
      </c>
      <c r="G340" s="51"/>
      <c r="H340" s="38"/>
      <c r="I340" s="39"/>
      <c r="J340" s="39"/>
    </row>
    <row r="341" spans="1:10" s="40" customFormat="1" x14ac:dyDescent="0.35">
      <c r="A341" s="51"/>
      <c r="B341" s="51"/>
      <c r="C341" s="37"/>
      <c r="D341" s="37"/>
      <c r="E341" s="51" t="s">
        <v>15</v>
      </c>
      <c r="F341" s="51" t="s">
        <v>15</v>
      </c>
      <c r="G341" s="51"/>
      <c r="H341" s="38"/>
      <c r="I341" s="39"/>
      <c r="J341" s="39"/>
    </row>
    <row r="342" spans="1:10" s="40" customFormat="1" x14ac:dyDescent="0.35">
      <c r="A342" s="51"/>
      <c r="B342" s="51"/>
      <c r="C342" s="37"/>
      <c r="D342" s="37"/>
      <c r="E342" s="51" t="s">
        <v>15</v>
      </c>
      <c r="F342" s="51" t="s">
        <v>15</v>
      </c>
      <c r="G342" s="51"/>
      <c r="H342" s="38"/>
      <c r="I342" s="39"/>
      <c r="J342" s="39"/>
    </row>
    <row r="343" spans="1:10" s="40" customFormat="1" x14ac:dyDescent="0.35">
      <c r="A343" s="51"/>
      <c r="B343" s="51"/>
      <c r="C343" s="37"/>
      <c r="D343" s="37"/>
      <c r="E343" s="51" t="s">
        <v>15</v>
      </c>
      <c r="F343" s="51" t="s">
        <v>15</v>
      </c>
      <c r="G343" s="51"/>
      <c r="H343" s="38"/>
      <c r="I343" s="39"/>
      <c r="J343" s="39"/>
    </row>
    <row r="344" spans="1:10" s="40" customFormat="1" x14ac:dyDescent="0.35">
      <c r="A344" s="51"/>
      <c r="B344" s="51"/>
      <c r="C344" s="37"/>
      <c r="D344" s="37"/>
      <c r="E344" s="51" t="s">
        <v>15</v>
      </c>
      <c r="F344" s="51" t="s">
        <v>15</v>
      </c>
      <c r="G344" s="51"/>
      <c r="H344" s="38"/>
      <c r="I344" s="39"/>
      <c r="J344" s="39"/>
    </row>
    <row r="345" spans="1:10" s="40" customFormat="1" x14ac:dyDescent="0.35">
      <c r="A345" s="51"/>
      <c r="B345" s="51"/>
      <c r="C345" s="37"/>
      <c r="D345" s="37"/>
      <c r="E345" s="51" t="s">
        <v>15</v>
      </c>
      <c r="F345" s="51" t="s">
        <v>15</v>
      </c>
      <c r="G345" s="51"/>
      <c r="H345" s="38"/>
      <c r="I345" s="39"/>
      <c r="J345" s="39"/>
    </row>
    <row r="346" spans="1:10" s="40" customFormat="1" x14ac:dyDescent="0.35">
      <c r="A346" s="51"/>
      <c r="B346" s="51"/>
      <c r="C346" s="37"/>
      <c r="D346" s="37"/>
      <c r="E346" s="51" t="s">
        <v>15</v>
      </c>
      <c r="F346" s="51" t="s">
        <v>15</v>
      </c>
      <c r="G346" s="51"/>
      <c r="H346" s="38"/>
      <c r="I346" s="39"/>
      <c r="J346" s="39"/>
    </row>
    <row r="347" spans="1:10" s="40" customFormat="1" x14ac:dyDescent="0.35">
      <c r="A347" s="51"/>
      <c r="B347" s="51"/>
      <c r="C347" s="37"/>
      <c r="D347" s="37"/>
      <c r="E347" s="51" t="s">
        <v>15</v>
      </c>
      <c r="F347" s="51" t="s">
        <v>15</v>
      </c>
      <c r="G347" s="51"/>
      <c r="H347" s="38"/>
      <c r="I347" s="39"/>
      <c r="J347" s="39"/>
    </row>
    <row r="348" spans="1:10" s="40" customFormat="1" x14ac:dyDescent="0.35">
      <c r="A348" s="51"/>
      <c r="B348" s="51"/>
      <c r="C348" s="37"/>
      <c r="D348" s="37"/>
      <c r="E348" s="51" t="s">
        <v>15</v>
      </c>
      <c r="F348" s="51" t="s">
        <v>15</v>
      </c>
      <c r="G348" s="51"/>
      <c r="H348" s="38"/>
      <c r="I348" s="39"/>
      <c r="J348" s="39"/>
    </row>
    <row r="349" spans="1:10" s="40" customFormat="1" x14ac:dyDescent="0.35">
      <c r="A349" s="51"/>
      <c r="B349" s="51"/>
      <c r="C349" s="37"/>
      <c r="D349" s="37"/>
      <c r="E349" s="51" t="s">
        <v>15</v>
      </c>
      <c r="F349" s="51" t="s">
        <v>15</v>
      </c>
      <c r="G349" s="51"/>
      <c r="H349" s="38"/>
      <c r="I349" s="39"/>
      <c r="J349" s="39"/>
    </row>
    <row r="350" spans="1:10" s="40" customFormat="1" x14ac:dyDescent="0.35">
      <c r="A350" s="51"/>
      <c r="B350" s="51"/>
      <c r="C350" s="37"/>
      <c r="D350" s="37"/>
      <c r="E350" s="51" t="s">
        <v>15</v>
      </c>
      <c r="F350" s="51" t="s">
        <v>15</v>
      </c>
      <c r="G350" s="51"/>
      <c r="H350" s="38"/>
      <c r="I350" s="39"/>
      <c r="J350" s="39"/>
    </row>
    <row r="351" spans="1:10" s="40" customFormat="1" x14ac:dyDescent="0.35">
      <c r="A351" s="51"/>
      <c r="B351" s="51"/>
      <c r="C351" s="37"/>
      <c r="D351" s="37"/>
      <c r="E351" s="51" t="s">
        <v>15</v>
      </c>
      <c r="F351" s="51" t="s">
        <v>15</v>
      </c>
      <c r="G351" s="51"/>
      <c r="H351" s="38"/>
      <c r="I351" s="39"/>
      <c r="J351" s="39"/>
    </row>
    <row r="352" spans="1:10" s="40" customFormat="1" x14ac:dyDescent="0.35">
      <c r="A352" s="51"/>
      <c r="B352" s="51"/>
      <c r="C352" s="37"/>
      <c r="D352" s="37"/>
      <c r="E352" s="51" t="s">
        <v>15</v>
      </c>
      <c r="F352" s="51" t="s">
        <v>15</v>
      </c>
      <c r="G352" s="51"/>
      <c r="H352" s="38"/>
      <c r="I352" s="39"/>
      <c r="J352" s="39"/>
    </row>
    <row r="353" spans="1:10" s="40" customFormat="1" x14ac:dyDescent="0.35">
      <c r="A353" s="51"/>
      <c r="B353" s="51"/>
      <c r="C353" s="37"/>
      <c r="D353" s="37"/>
      <c r="E353" s="51" t="s">
        <v>15</v>
      </c>
      <c r="F353" s="51" t="s">
        <v>15</v>
      </c>
      <c r="G353" s="51"/>
      <c r="H353" s="38"/>
      <c r="I353" s="39"/>
      <c r="J353" s="39"/>
    </row>
    <row r="354" spans="1:10" s="40" customFormat="1" x14ac:dyDescent="0.35">
      <c r="A354" s="51"/>
      <c r="B354" s="51"/>
      <c r="C354" s="37"/>
      <c r="D354" s="37"/>
      <c r="E354" s="51" t="s">
        <v>15</v>
      </c>
      <c r="F354" s="51" t="s">
        <v>15</v>
      </c>
      <c r="G354" s="51"/>
      <c r="H354" s="38"/>
      <c r="I354" s="39"/>
      <c r="J354" s="39"/>
    </row>
    <row r="355" spans="1:10" s="40" customFormat="1" x14ac:dyDescent="0.35">
      <c r="A355" s="51"/>
      <c r="B355" s="51"/>
      <c r="C355" s="37"/>
      <c r="D355" s="37"/>
      <c r="E355" s="51" t="s">
        <v>15</v>
      </c>
      <c r="F355" s="51" t="s">
        <v>15</v>
      </c>
      <c r="G355" s="51"/>
      <c r="H355" s="38"/>
      <c r="I355" s="39"/>
      <c r="J355" s="39"/>
    </row>
    <row r="356" spans="1:10" s="40" customFormat="1" x14ac:dyDescent="0.35">
      <c r="A356" s="51"/>
      <c r="B356" s="51"/>
      <c r="C356" s="37"/>
      <c r="D356" s="37"/>
      <c r="E356" s="51" t="s">
        <v>15</v>
      </c>
      <c r="F356" s="51" t="s">
        <v>15</v>
      </c>
      <c r="G356" s="51"/>
      <c r="H356" s="38"/>
      <c r="I356" s="39"/>
      <c r="J356" s="39"/>
    </row>
    <row r="357" spans="1:10" s="40" customFormat="1" x14ac:dyDescent="0.35">
      <c r="A357" s="51"/>
      <c r="B357" s="51"/>
      <c r="C357" s="37"/>
      <c r="D357" s="37"/>
      <c r="E357" s="51" t="s">
        <v>15</v>
      </c>
      <c r="F357" s="51" t="s">
        <v>15</v>
      </c>
      <c r="G357" s="51"/>
      <c r="H357" s="38"/>
      <c r="I357" s="39"/>
      <c r="J357" s="39"/>
    </row>
    <row r="358" spans="1:10" s="40" customFormat="1" x14ac:dyDescent="0.35">
      <c r="A358" s="51"/>
      <c r="B358" s="51"/>
      <c r="C358" s="37"/>
      <c r="D358" s="37"/>
      <c r="E358" s="51" t="s">
        <v>15</v>
      </c>
      <c r="F358" s="51" t="s">
        <v>15</v>
      </c>
      <c r="G358" s="51"/>
      <c r="H358" s="38"/>
      <c r="I358" s="39"/>
      <c r="J358" s="39"/>
    </row>
    <row r="359" spans="1:10" s="40" customFormat="1" x14ac:dyDescent="0.35">
      <c r="A359" s="51"/>
      <c r="B359" s="51"/>
      <c r="C359" s="37"/>
      <c r="D359" s="37"/>
      <c r="E359" s="51" t="s">
        <v>15</v>
      </c>
      <c r="F359" s="51" t="s">
        <v>15</v>
      </c>
      <c r="G359" s="51"/>
      <c r="H359" s="38"/>
      <c r="I359" s="39"/>
      <c r="J359" s="39"/>
    </row>
    <row r="360" spans="1:10" s="40" customFormat="1" x14ac:dyDescent="0.35">
      <c r="A360" s="51"/>
      <c r="B360" s="51"/>
      <c r="C360" s="37"/>
      <c r="D360" s="37"/>
      <c r="E360" s="51" t="s">
        <v>15</v>
      </c>
      <c r="F360" s="51" t="s">
        <v>15</v>
      </c>
      <c r="G360" s="51"/>
      <c r="H360" s="38"/>
      <c r="I360" s="39"/>
      <c r="J360" s="39"/>
    </row>
    <row r="361" spans="1:10" s="40" customFormat="1" x14ac:dyDescent="0.35">
      <c r="A361" s="51"/>
      <c r="B361" s="51"/>
      <c r="C361" s="37"/>
      <c r="D361" s="37"/>
      <c r="E361" s="51" t="s">
        <v>15</v>
      </c>
      <c r="F361" s="51" t="s">
        <v>15</v>
      </c>
      <c r="G361" s="51"/>
      <c r="H361" s="38"/>
      <c r="I361" s="39"/>
      <c r="J361" s="39"/>
    </row>
    <row r="362" spans="1:10" s="40" customFormat="1" x14ac:dyDescent="0.35">
      <c r="A362" s="51"/>
      <c r="B362" s="51"/>
      <c r="C362" s="37"/>
      <c r="D362" s="37"/>
      <c r="E362" s="51" t="s">
        <v>15</v>
      </c>
      <c r="F362" s="51" t="s">
        <v>15</v>
      </c>
      <c r="G362" s="51"/>
      <c r="H362" s="38"/>
      <c r="I362" s="39"/>
      <c r="J362" s="39"/>
    </row>
    <row r="363" spans="1:10" s="40" customFormat="1" x14ac:dyDescent="0.35">
      <c r="A363" s="51"/>
      <c r="B363" s="51"/>
      <c r="C363" s="37"/>
      <c r="D363" s="37"/>
      <c r="E363" s="51" t="s">
        <v>15</v>
      </c>
      <c r="F363" s="51" t="s">
        <v>15</v>
      </c>
      <c r="G363" s="51"/>
      <c r="H363" s="38"/>
      <c r="I363" s="39"/>
      <c r="J363" s="39"/>
    </row>
    <row r="364" spans="1:10" s="40" customFormat="1" x14ac:dyDescent="0.35">
      <c r="A364" s="51"/>
      <c r="B364" s="51"/>
      <c r="C364" s="37"/>
      <c r="D364" s="37"/>
      <c r="E364" s="51" t="s">
        <v>15</v>
      </c>
      <c r="F364" s="51" t="s">
        <v>15</v>
      </c>
      <c r="G364" s="51"/>
      <c r="H364" s="38"/>
      <c r="I364" s="39"/>
      <c r="J364" s="39"/>
    </row>
    <row r="365" spans="1:10" s="40" customFormat="1" x14ac:dyDescent="0.35">
      <c r="A365" s="51"/>
      <c r="B365" s="51"/>
      <c r="C365" s="37"/>
      <c r="D365" s="37"/>
      <c r="E365" s="51" t="s">
        <v>15</v>
      </c>
      <c r="F365" s="51" t="s">
        <v>15</v>
      </c>
      <c r="G365" s="51"/>
      <c r="H365" s="38"/>
      <c r="I365" s="39"/>
      <c r="J365" s="39"/>
    </row>
    <row r="366" spans="1:10" s="40" customFormat="1" x14ac:dyDescent="0.35">
      <c r="A366" s="51"/>
      <c r="B366" s="51"/>
      <c r="C366" s="37"/>
      <c r="D366" s="37"/>
      <c r="E366" s="51" t="s">
        <v>15</v>
      </c>
      <c r="F366" s="51" t="s">
        <v>15</v>
      </c>
      <c r="G366" s="51"/>
      <c r="H366" s="38"/>
      <c r="I366" s="39"/>
      <c r="J366" s="39"/>
    </row>
    <row r="367" spans="1:10" s="40" customFormat="1" x14ac:dyDescent="0.35">
      <c r="A367" s="51"/>
      <c r="B367" s="51"/>
      <c r="C367" s="37"/>
      <c r="D367" s="37"/>
      <c r="E367" s="51" t="s">
        <v>15</v>
      </c>
      <c r="F367" s="51" t="s">
        <v>15</v>
      </c>
      <c r="G367" s="51"/>
      <c r="H367" s="38"/>
      <c r="I367" s="39"/>
      <c r="J367" s="39"/>
    </row>
    <row r="368" spans="1:10" s="40" customFormat="1" x14ac:dyDescent="0.35">
      <c r="A368" s="51"/>
      <c r="B368" s="51"/>
      <c r="C368" s="37"/>
      <c r="D368" s="37"/>
      <c r="E368" s="51" t="s">
        <v>15</v>
      </c>
      <c r="F368" s="51" t="s">
        <v>15</v>
      </c>
      <c r="G368" s="51"/>
      <c r="H368" s="38"/>
      <c r="I368" s="39"/>
      <c r="J368" s="39"/>
    </row>
    <row r="369" spans="1:10" s="40" customFormat="1" x14ac:dyDescent="0.35">
      <c r="A369" s="51"/>
      <c r="B369" s="51"/>
      <c r="C369" s="37"/>
      <c r="D369" s="37"/>
      <c r="E369" s="51" t="s">
        <v>15</v>
      </c>
      <c r="F369" s="51" t="s">
        <v>15</v>
      </c>
      <c r="G369" s="51"/>
      <c r="H369" s="38"/>
      <c r="I369" s="39"/>
      <c r="J369" s="39"/>
    </row>
    <row r="370" spans="1:10" s="40" customFormat="1" x14ac:dyDescent="0.35">
      <c r="A370" s="51"/>
      <c r="B370" s="51"/>
      <c r="C370" s="37"/>
      <c r="D370" s="37"/>
      <c r="E370" s="51" t="s">
        <v>15</v>
      </c>
      <c r="F370" s="51" t="s">
        <v>15</v>
      </c>
      <c r="G370" s="51"/>
      <c r="H370" s="38"/>
      <c r="I370" s="39"/>
      <c r="J370" s="39"/>
    </row>
    <row r="371" spans="1:10" s="40" customFormat="1" x14ac:dyDescent="0.35">
      <c r="A371" s="51"/>
      <c r="B371" s="51"/>
      <c r="C371" s="37"/>
      <c r="D371" s="37"/>
      <c r="E371" s="51" t="s">
        <v>15</v>
      </c>
      <c r="F371" s="51" t="s">
        <v>15</v>
      </c>
      <c r="G371" s="51"/>
      <c r="H371" s="38"/>
      <c r="I371" s="39"/>
      <c r="J371" s="39"/>
    </row>
    <row r="372" spans="1:10" s="40" customFormat="1" x14ac:dyDescent="0.35">
      <c r="A372" s="51"/>
      <c r="B372" s="51"/>
      <c r="C372" s="37"/>
      <c r="D372" s="37"/>
      <c r="E372" s="51" t="s">
        <v>15</v>
      </c>
      <c r="F372" s="51" t="s">
        <v>15</v>
      </c>
      <c r="G372" s="51"/>
      <c r="H372" s="38"/>
      <c r="I372" s="39"/>
      <c r="J372" s="39"/>
    </row>
    <row r="373" spans="1:10" s="40" customFormat="1" x14ac:dyDescent="0.35">
      <c r="A373" s="51"/>
      <c r="B373" s="51"/>
      <c r="C373" s="37"/>
      <c r="D373" s="37"/>
      <c r="E373" s="51" t="s">
        <v>15</v>
      </c>
      <c r="F373" s="51" t="s">
        <v>15</v>
      </c>
      <c r="G373" s="51"/>
      <c r="H373" s="38"/>
      <c r="I373" s="39"/>
      <c r="J373" s="39"/>
    </row>
    <row r="374" spans="1:10" s="40" customFormat="1" x14ac:dyDescent="0.35">
      <c r="A374" s="51"/>
      <c r="B374" s="51"/>
      <c r="C374" s="37"/>
      <c r="D374" s="37"/>
      <c r="E374" s="51" t="s">
        <v>15</v>
      </c>
      <c r="F374" s="51" t="s">
        <v>15</v>
      </c>
      <c r="G374" s="51"/>
      <c r="H374" s="38"/>
      <c r="I374" s="39"/>
      <c r="J374" s="39"/>
    </row>
    <row r="375" spans="1:10" s="40" customFormat="1" x14ac:dyDescent="0.35">
      <c r="A375" s="51"/>
      <c r="B375" s="51"/>
      <c r="C375" s="37"/>
      <c r="D375" s="37"/>
      <c r="E375" s="51" t="s">
        <v>15</v>
      </c>
      <c r="F375" s="51" t="s">
        <v>15</v>
      </c>
      <c r="G375" s="51"/>
      <c r="H375" s="38"/>
      <c r="I375" s="39"/>
      <c r="J375" s="39"/>
    </row>
    <row r="376" spans="1:10" s="40" customFormat="1" x14ac:dyDescent="0.35">
      <c r="A376" s="51"/>
      <c r="B376" s="51"/>
      <c r="C376" s="37"/>
      <c r="D376" s="37"/>
      <c r="E376" s="51" t="s">
        <v>15</v>
      </c>
      <c r="F376" s="51" t="s">
        <v>15</v>
      </c>
      <c r="G376" s="51"/>
      <c r="H376" s="38"/>
      <c r="I376" s="39"/>
      <c r="J376" s="39"/>
    </row>
    <row r="377" spans="1:10" s="40" customFormat="1" x14ac:dyDescent="0.35">
      <c r="A377" s="51"/>
      <c r="B377" s="51"/>
      <c r="C377" s="37"/>
      <c r="D377" s="37"/>
      <c r="E377" s="51" t="s">
        <v>15</v>
      </c>
      <c r="F377" s="51" t="s">
        <v>15</v>
      </c>
      <c r="G377" s="51"/>
      <c r="H377" s="38"/>
      <c r="I377" s="39"/>
      <c r="J377" s="39"/>
    </row>
    <row r="378" spans="1:10" s="40" customFormat="1" x14ac:dyDescent="0.35">
      <c r="A378" s="51"/>
      <c r="B378" s="51"/>
      <c r="C378" s="37"/>
      <c r="D378" s="37"/>
      <c r="E378" s="51" t="s">
        <v>15</v>
      </c>
      <c r="F378" s="51" t="s">
        <v>15</v>
      </c>
      <c r="G378" s="51"/>
      <c r="H378" s="38"/>
      <c r="I378" s="39"/>
      <c r="J378" s="39"/>
    </row>
    <row r="379" spans="1:10" s="40" customFormat="1" x14ac:dyDescent="0.35">
      <c r="A379" s="51"/>
      <c r="B379" s="51"/>
      <c r="C379" s="37"/>
      <c r="D379" s="37"/>
      <c r="E379" s="51" t="s">
        <v>15</v>
      </c>
      <c r="F379" s="51" t="s">
        <v>15</v>
      </c>
      <c r="G379" s="51"/>
      <c r="H379" s="38"/>
      <c r="I379" s="39"/>
      <c r="J379" s="39"/>
    </row>
    <row r="380" spans="1:10" s="40" customFormat="1" x14ac:dyDescent="0.35">
      <c r="A380" s="51"/>
      <c r="B380" s="51"/>
      <c r="C380" s="37"/>
      <c r="D380" s="37"/>
      <c r="E380" s="51" t="s">
        <v>15</v>
      </c>
      <c r="F380" s="51" t="s">
        <v>15</v>
      </c>
      <c r="G380" s="51"/>
      <c r="H380" s="38"/>
      <c r="I380" s="39"/>
      <c r="J380" s="39"/>
    </row>
    <row r="381" spans="1:10" s="40" customFormat="1" x14ac:dyDescent="0.35">
      <c r="A381" s="51"/>
      <c r="B381" s="51"/>
      <c r="C381" s="37"/>
      <c r="D381" s="37"/>
      <c r="E381" s="51" t="s">
        <v>15</v>
      </c>
      <c r="F381" s="51" t="s">
        <v>15</v>
      </c>
      <c r="G381" s="51"/>
      <c r="H381" s="38"/>
      <c r="I381" s="39"/>
      <c r="J381" s="39"/>
    </row>
    <row r="382" spans="1:10" s="40" customFormat="1" x14ac:dyDescent="0.35">
      <c r="A382" s="51"/>
      <c r="B382" s="51"/>
      <c r="C382" s="37"/>
      <c r="D382" s="37"/>
      <c r="E382" s="51" t="s">
        <v>15</v>
      </c>
      <c r="F382" s="51" t="s">
        <v>15</v>
      </c>
      <c r="G382" s="51"/>
      <c r="H382" s="38"/>
      <c r="I382" s="39"/>
      <c r="J382" s="39"/>
    </row>
    <row r="383" spans="1:10" s="40" customFormat="1" x14ac:dyDescent="0.35">
      <c r="A383" s="51"/>
      <c r="B383" s="51"/>
      <c r="C383" s="37"/>
      <c r="D383" s="37"/>
      <c r="E383" s="51" t="s">
        <v>15</v>
      </c>
      <c r="F383" s="51" t="s">
        <v>15</v>
      </c>
      <c r="G383" s="51"/>
      <c r="H383" s="38"/>
      <c r="I383" s="39"/>
      <c r="J383" s="39"/>
    </row>
    <row r="384" spans="1:10" s="40" customFormat="1" x14ac:dyDescent="0.35">
      <c r="A384" s="51"/>
      <c r="B384" s="51"/>
      <c r="C384" s="37"/>
      <c r="D384" s="37"/>
      <c r="E384" s="51" t="s">
        <v>15</v>
      </c>
      <c r="F384" s="51" t="s">
        <v>15</v>
      </c>
      <c r="G384" s="51"/>
      <c r="H384" s="38"/>
      <c r="I384" s="39"/>
      <c r="J384" s="39"/>
    </row>
    <row r="385" spans="1:10" s="40" customFormat="1" x14ac:dyDescent="0.35">
      <c r="A385" s="51"/>
      <c r="B385" s="51"/>
      <c r="C385" s="37"/>
      <c r="D385" s="37"/>
      <c r="E385" s="51" t="s">
        <v>15</v>
      </c>
      <c r="F385" s="51" t="s">
        <v>15</v>
      </c>
      <c r="G385" s="51"/>
      <c r="H385" s="38"/>
      <c r="I385" s="39"/>
      <c r="J385" s="39"/>
    </row>
    <row r="386" spans="1:10" s="40" customFormat="1" x14ac:dyDescent="0.35">
      <c r="A386" s="51"/>
      <c r="B386" s="51"/>
      <c r="C386" s="37"/>
      <c r="D386" s="37"/>
      <c r="E386" s="51" t="s">
        <v>15</v>
      </c>
      <c r="F386" s="51" t="s">
        <v>15</v>
      </c>
      <c r="G386" s="51"/>
      <c r="H386" s="38"/>
      <c r="I386" s="39"/>
      <c r="J386" s="39"/>
    </row>
    <row r="387" spans="1:10" s="40" customFormat="1" x14ac:dyDescent="0.35">
      <c r="A387" s="51"/>
      <c r="B387" s="51"/>
      <c r="C387" s="37"/>
      <c r="D387" s="37"/>
      <c r="E387" s="51" t="s">
        <v>15</v>
      </c>
      <c r="F387" s="51" t="s">
        <v>15</v>
      </c>
      <c r="G387" s="51"/>
      <c r="H387" s="38"/>
      <c r="I387" s="39"/>
      <c r="J387" s="39"/>
    </row>
    <row r="388" spans="1:10" s="40" customFormat="1" x14ac:dyDescent="0.35">
      <c r="A388" s="51"/>
      <c r="B388" s="51"/>
      <c r="C388" s="37"/>
      <c r="D388" s="37"/>
      <c r="E388" s="51" t="s">
        <v>15</v>
      </c>
      <c r="F388" s="51" t="s">
        <v>15</v>
      </c>
      <c r="G388" s="51"/>
      <c r="H388" s="38"/>
      <c r="I388" s="39"/>
      <c r="J388" s="39"/>
    </row>
    <row r="389" spans="1:10" s="40" customFormat="1" x14ac:dyDescent="0.35">
      <c r="A389" s="51"/>
      <c r="B389" s="51"/>
      <c r="C389" s="37"/>
      <c r="D389" s="37"/>
      <c r="E389" s="51" t="s">
        <v>15</v>
      </c>
      <c r="F389" s="51" t="s">
        <v>15</v>
      </c>
      <c r="G389" s="51"/>
      <c r="H389" s="38"/>
      <c r="I389" s="39"/>
      <c r="J389" s="39"/>
    </row>
    <row r="390" spans="1:10" s="40" customFormat="1" x14ac:dyDescent="0.35">
      <c r="A390" s="51"/>
      <c r="B390" s="51"/>
      <c r="C390" s="37"/>
      <c r="D390" s="37"/>
      <c r="E390" s="51" t="s">
        <v>15</v>
      </c>
      <c r="F390" s="51" t="s">
        <v>15</v>
      </c>
      <c r="G390" s="51"/>
      <c r="H390" s="38"/>
      <c r="I390" s="39"/>
      <c r="J390" s="39"/>
    </row>
    <row r="391" spans="1:10" s="40" customFormat="1" x14ac:dyDescent="0.35">
      <c r="A391" s="51"/>
      <c r="B391" s="51"/>
      <c r="C391" s="37"/>
      <c r="D391" s="37"/>
      <c r="E391" s="51" t="s">
        <v>15</v>
      </c>
      <c r="F391" s="51" t="s">
        <v>15</v>
      </c>
      <c r="G391" s="51"/>
      <c r="H391" s="38"/>
      <c r="I391" s="39"/>
      <c r="J391" s="39"/>
    </row>
    <row r="392" spans="1:10" s="40" customFormat="1" x14ac:dyDescent="0.35">
      <c r="A392" s="51"/>
      <c r="B392" s="51"/>
      <c r="C392" s="37"/>
      <c r="D392" s="37"/>
      <c r="E392" s="51" t="s">
        <v>15</v>
      </c>
      <c r="F392" s="51" t="s">
        <v>15</v>
      </c>
      <c r="G392" s="51"/>
      <c r="H392" s="38"/>
      <c r="I392" s="39"/>
      <c r="J392" s="39"/>
    </row>
    <row r="393" spans="1:10" s="40" customFormat="1" x14ac:dyDescent="0.35">
      <c r="A393" s="51"/>
      <c r="B393" s="51"/>
      <c r="C393" s="37"/>
      <c r="D393" s="37"/>
      <c r="E393" s="51" t="s">
        <v>15</v>
      </c>
      <c r="F393" s="51" t="s">
        <v>15</v>
      </c>
      <c r="G393" s="51"/>
      <c r="H393" s="38"/>
      <c r="I393" s="39"/>
      <c r="J393" s="39"/>
    </row>
    <row r="394" spans="1:10" s="40" customFormat="1" x14ac:dyDescent="0.35">
      <c r="A394" s="51"/>
      <c r="B394" s="51"/>
      <c r="C394" s="37"/>
      <c r="D394" s="37"/>
      <c r="E394" s="51" t="s">
        <v>15</v>
      </c>
      <c r="F394" s="51" t="s">
        <v>15</v>
      </c>
      <c r="G394" s="51"/>
      <c r="H394" s="38"/>
      <c r="I394" s="39"/>
      <c r="J394" s="39"/>
    </row>
    <row r="395" spans="1:10" s="40" customFormat="1" x14ac:dyDescent="0.35">
      <c r="A395" s="51"/>
      <c r="B395" s="51"/>
      <c r="C395" s="37"/>
      <c r="D395" s="37"/>
      <c r="E395" s="51" t="s">
        <v>15</v>
      </c>
      <c r="F395" s="51" t="s">
        <v>15</v>
      </c>
      <c r="G395" s="51"/>
      <c r="H395" s="38"/>
      <c r="I395" s="39"/>
      <c r="J395" s="39"/>
    </row>
    <row r="396" spans="1:10" s="40" customFormat="1" x14ac:dyDescent="0.35">
      <c r="A396" s="51"/>
      <c r="B396" s="51"/>
      <c r="C396" s="37"/>
      <c r="D396" s="37"/>
      <c r="E396" s="51" t="s">
        <v>15</v>
      </c>
      <c r="F396" s="51" t="s">
        <v>15</v>
      </c>
      <c r="G396" s="51"/>
      <c r="H396" s="38"/>
      <c r="I396" s="39"/>
      <c r="J396" s="39"/>
    </row>
    <row r="397" spans="1:10" s="40" customFormat="1" x14ac:dyDescent="0.35">
      <c r="A397" s="51"/>
      <c r="B397" s="51"/>
      <c r="C397" s="37"/>
      <c r="D397" s="37"/>
      <c r="E397" s="51" t="s">
        <v>15</v>
      </c>
      <c r="F397" s="51" t="s">
        <v>15</v>
      </c>
      <c r="G397" s="51"/>
      <c r="H397" s="38"/>
      <c r="I397" s="39"/>
      <c r="J397" s="39"/>
    </row>
    <row r="398" spans="1:10" s="40" customFormat="1" x14ac:dyDescent="0.35">
      <c r="A398" s="51"/>
      <c r="B398" s="51"/>
      <c r="C398" s="37"/>
      <c r="D398" s="37"/>
      <c r="E398" s="51" t="s">
        <v>15</v>
      </c>
      <c r="F398" s="51" t="s">
        <v>15</v>
      </c>
      <c r="G398" s="51"/>
      <c r="H398" s="38"/>
      <c r="I398" s="39"/>
      <c r="J398" s="39"/>
    </row>
    <row r="399" spans="1:10" s="40" customFormat="1" x14ac:dyDescent="0.35">
      <c r="A399" s="51"/>
      <c r="B399" s="51"/>
      <c r="C399" s="37"/>
      <c r="D399" s="37"/>
      <c r="E399" s="51" t="s">
        <v>15</v>
      </c>
      <c r="F399" s="51" t="s">
        <v>15</v>
      </c>
      <c r="G399" s="51"/>
      <c r="H399" s="38"/>
      <c r="I399" s="39"/>
      <c r="J399" s="39"/>
    </row>
    <row r="400" spans="1:10" s="40" customFormat="1" x14ac:dyDescent="0.35">
      <c r="A400" s="51"/>
      <c r="B400" s="51"/>
      <c r="C400" s="37"/>
      <c r="D400" s="37"/>
      <c r="E400" s="51" t="s">
        <v>15</v>
      </c>
      <c r="F400" s="51" t="s">
        <v>15</v>
      </c>
      <c r="G400" s="51"/>
      <c r="H400" s="38"/>
      <c r="I400" s="39"/>
      <c r="J400" s="39"/>
    </row>
    <row r="401" spans="1:10" s="40" customFormat="1" x14ac:dyDescent="0.35">
      <c r="A401" s="51"/>
      <c r="B401" s="51"/>
      <c r="C401" s="37"/>
      <c r="D401" s="37"/>
      <c r="E401" s="51" t="s">
        <v>15</v>
      </c>
      <c r="F401" s="51" t="s">
        <v>15</v>
      </c>
      <c r="G401" s="51"/>
      <c r="H401" s="38"/>
      <c r="I401" s="39"/>
      <c r="J401" s="39"/>
    </row>
    <row r="402" spans="1:10" s="40" customFormat="1" x14ac:dyDescent="0.35">
      <c r="A402" s="51"/>
      <c r="B402" s="51"/>
      <c r="C402" s="37"/>
      <c r="D402" s="37"/>
      <c r="E402" s="51" t="s">
        <v>15</v>
      </c>
      <c r="F402" s="51" t="s">
        <v>15</v>
      </c>
      <c r="G402" s="51"/>
      <c r="H402" s="38"/>
      <c r="I402" s="39"/>
      <c r="J402" s="39"/>
    </row>
    <row r="403" spans="1:10" s="40" customFormat="1" x14ac:dyDescent="0.35">
      <c r="A403" s="51"/>
      <c r="B403" s="51"/>
      <c r="C403" s="37"/>
      <c r="D403" s="37"/>
      <c r="E403" s="51" t="s">
        <v>15</v>
      </c>
      <c r="F403" s="51" t="s">
        <v>15</v>
      </c>
      <c r="G403" s="51"/>
      <c r="H403" s="38"/>
      <c r="I403" s="39"/>
      <c r="J403" s="39"/>
    </row>
    <row r="404" spans="1:10" s="40" customFormat="1" x14ac:dyDescent="0.35">
      <c r="A404" s="51"/>
      <c r="B404" s="51"/>
      <c r="C404" s="37"/>
      <c r="D404" s="37"/>
      <c r="E404" s="51" t="s">
        <v>15</v>
      </c>
      <c r="F404" s="51" t="s">
        <v>15</v>
      </c>
      <c r="G404" s="51"/>
      <c r="H404" s="38"/>
      <c r="I404" s="39"/>
      <c r="J404" s="39"/>
    </row>
    <row r="405" spans="1:10" s="40" customFormat="1" x14ac:dyDescent="0.35">
      <c r="A405" s="51"/>
      <c r="B405" s="51"/>
      <c r="C405" s="37"/>
      <c r="D405" s="37"/>
      <c r="E405" s="51" t="s">
        <v>15</v>
      </c>
      <c r="F405" s="51" t="s">
        <v>15</v>
      </c>
      <c r="G405" s="51"/>
      <c r="H405" s="38"/>
      <c r="I405" s="39"/>
      <c r="J405" s="39"/>
    </row>
    <row r="406" spans="1:10" s="40" customFormat="1" x14ac:dyDescent="0.35">
      <c r="A406" s="51"/>
      <c r="B406" s="51"/>
      <c r="C406" s="37"/>
      <c r="D406" s="37"/>
      <c r="E406" s="51" t="s">
        <v>15</v>
      </c>
      <c r="F406" s="51" t="s">
        <v>15</v>
      </c>
      <c r="G406" s="51"/>
      <c r="H406" s="38"/>
      <c r="I406" s="39"/>
      <c r="J406" s="39"/>
    </row>
    <row r="407" spans="1:10" s="40" customFormat="1" x14ac:dyDescent="0.35">
      <c r="A407" s="51"/>
      <c r="B407" s="51"/>
      <c r="C407" s="37"/>
      <c r="D407" s="37"/>
      <c r="E407" s="51" t="s">
        <v>15</v>
      </c>
      <c r="F407" s="51" t="s">
        <v>15</v>
      </c>
      <c r="G407" s="51"/>
      <c r="H407" s="38"/>
      <c r="I407" s="39"/>
      <c r="J407" s="39"/>
    </row>
    <row r="408" spans="1:10" s="40" customFormat="1" x14ac:dyDescent="0.35">
      <c r="A408" s="51"/>
      <c r="B408" s="51"/>
      <c r="C408" s="37"/>
      <c r="D408" s="37"/>
      <c r="E408" s="51" t="s">
        <v>15</v>
      </c>
      <c r="F408" s="51" t="s">
        <v>15</v>
      </c>
      <c r="G408" s="51"/>
      <c r="H408" s="38"/>
      <c r="I408" s="39"/>
      <c r="J408" s="39"/>
    </row>
    <row r="409" spans="1:10" s="40" customFormat="1" x14ac:dyDescent="0.35">
      <c r="A409" s="51"/>
      <c r="B409" s="51"/>
      <c r="C409" s="37"/>
      <c r="D409" s="37"/>
      <c r="E409" s="51" t="s">
        <v>15</v>
      </c>
      <c r="F409" s="51" t="s">
        <v>15</v>
      </c>
      <c r="G409" s="51"/>
      <c r="H409" s="38"/>
      <c r="I409" s="39"/>
      <c r="J409" s="39"/>
    </row>
    <row r="410" spans="1:10" s="40" customFormat="1" x14ac:dyDescent="0.35">
      <c r="A410" s="51"/>
      <c r="B410" s="51"/>
      <c r="C410" s="37"/>
      <c r="D410" s="37"/>
      <c r="E410" s="51" t="s">
        <v>15</v>
      </c>
      <c r="F410" s="51" t="s">
        <v>15</v>
      </c>
      <c r="G410" s="51"/>
      <c r="H410" s="38"/>
      <c r="I410" s="39"/>
      <c r="J410" s="39"/>
    </row>
    <row r="411" spans="1:10" s="40" customFormat="1" x14ac:dyDescent="0.35">
      <c r="A411" s="51"/>
      <c r="B411" s="51"/>
      <c r="C411" s="37"/>
      <c r="D411" s="37"/>
      <c r="E411" s="51" t="s">
        <v>15</v>
      </c>
      <c r="F411" s="51" t="s">
        <v>15</v>
      </c>
      <c r="G411" s="51"/>
      <c r="H411" s="38"/>
      <c r="I411" s="39"/>
      <c r="J411" s="39"/>
    </row>
    <row r="412" spans="1:10" s="40" customFormat="1" x14ac:dyDescent="0.35">
      <c r="A412" s="51"/>
      <c r="B412" s="51"/>
      <c r="C412" s="37"/>
      <c r="D412" s="37"/>
      <c r="E412" s="51" t="s">
        <v>15</v>
      </c>
      <c r="F412" s="51" t="s">
        <v>15</v>
      </c>
      <c r="G412" s="51"/>
      <c r="H412" s="38"/>
      <c r="I412" s="39"/>
      <c r="J412" s="39"/>
    </row>
    <row r="413" spans="1:10" s="40" customFormat="1" x14ac:dyDescent="0.35">
      <c r="A413" s="51"/>
      <c r="B413" s="51"/>
      <c r="C413" s="37"/>
      <c r="D413" s="37"/>
      <c r="E413" s="51" t="s">
        <v>15</v>
      </c>
      <c r="F413" s="51" t="s">
        <v>15</v>
      </c>
      <c r="G413" s="51"/>
      <c r="H413" s="38"/>
      <c r="I413" s="39"/>
      <c r="J413" s="39"/>
    </row>
    <row r="414" spans="1:10" s="40" customFormat="1" x14ac:dyDescent="0.35">
      <c r="A414" s="51"/>
      <c r="B414" s="51"/>
      <c r="C414" s="37"/>
      <c r="D414" s="37"/>
      <c r="E414" s="51" t="s">
        <v>15</v>
      </c>
      <c r="F414" s="51" t="s">
        <v>15</v>
      </c>
      <c r="G414" s="51"/>
      <c r="H414" s="38"/>
      <c r="I414" s="39"/>
      <c r="J414" s="39"/>
    </row>
    <row r="415" spans="1:10" s="40" customFormat="1" x14ac:dyDescent="0.35">
      <c r="A415" s="51"/>
      <c r="B415" s="51"/>
      <c r="C415" s="37"/>
      <c r="D415" s="37"/>
      <c r="E415" s="51" t="s">
        <v>15</v>
      </c>
      <c r="F415" s="51" t="s">
        <v>15</v>
      </c>
      <c r="G415" s="51"/>
      <c r="H415" s="38"/>
      <c r="I415" s="39"/>
      <c r="J415" s="39"/>
    </row>
    <row r="416" spans="1:10" s="40" customFormat="1" x14ac:dyDescent="0.35">
      <c r="A416" s="51"/>
      <c r="B416" s="51"/>
      <c r="C416" s="37"/>
      <c r="D416" s="37"/>
      <c r="E416" s="51" t="s">
        <v>15</v>
      </c>
      <c r="F416" s="51" t="s">
        <v>15</v>
      </c>
      <c r="G416" s="51"/>
      <c r="H416" s="38"/>
      <c r="I416" s="39"/>
      <c r="J416" s="39"/>
    </row>
    <row r="417" spans="1:10" s="40" customFormat="1" x14ac:dyDescent="0.35">
      <c r="A417" s="51"/>
      <c r="B417" s="51"/>
      <c r="C417" s="37"/>
      <c r="D417" s="37"/>
      <c r="E417" s="51" t="s">
        <v>15</v>
      </c>
      <c r="F417" s="51" t="s">
        <v>15</v>
      </c>
      <c r="G417" s="51"/>
      <c r="H417" s="38"/>
      <c r="I417" s="39"/>
      <c r="J417" s="39"/>
    </row>
    <row r="418" spans="1:10" s="40" customFormat="1" x14ac:dyDescent="0.35">
      <c r="A418" s="51"/>
      <c r="B418" s="51"/>
      <c r="C418" s="37"/>
      <c r="D418" s="37"/>
      <c r="E418" s="51" t="s">
        <v>15</v>
      </c>
      <c r="F418" s="51" t="s">
        <v>15</v>
      </c>
      <c r="G418" s="51"/>
      <c r="H418" s="38"/>
      <c r="I418" s="39"/>
      <c r="J418" s="39"/>
    </row>
    <row r="419" spans="1:10" s="40" customFormat="1" x14ac:dyDescent="0.35">
      <c r="A419" s="51"/>
      <c r="B419" s="51"/>
      <c r="C419" s="37"/>
      <c r="D419" s="37"/>
      <c r="E419" s="51" t="s">
        <v>15</v>
      </c>
      <c r="F419" s="51" t="s">
        <v>15</v>
      </c>
      <c r="G419" s="51"/>
      <c r="H419" s="38"/>
      <c r="I419" s="39"/>
      <c r="J419" s="39"/>
    </row>
    <row r="420" spans="1:10" s="40" customFormat="1" x14ac:dyDescent="0.35">
      <c r="A420" s="51"/>
      <c r="B420" s="51"/>
      <c r="C420" s="37"/>
      <c r="D420" s="37"/>
      <c r="E420" s="51" t="s">
        <v>15</v>
      </c>
      <c r="F420" s="51" t="s">
        <v>15</v>
      </c>
      <c r="G420" s="51"/>
      <c r="H420" s="38"/>
      <c r="I420" s="39"/>
      <c r="J420" s="39"/>
    </row>
    <row r="421" spans="1:10" s="40" customFormat="1" x14ac:dyDescent="0.35">
      <c r="A421" s="51"/>
      <c r="B421" s="51"/>
      <c r="C421" s="37"/>
      <c r="D421" s="37"/>
      <c r="E421" s="51" t="s">
        <v>15</v>
      </c>
      <c r="F421" s="51" t="s">
        <v>15</v>
      </c>
      <c r="G421" s="51"/>
      <c r="H421" s="38"/>
      <c r="I421" s="39"/>
      <c r="J421" s="39"/>
    </row>
    <row r="422" spans="1:10" s="40" customFormat="1" x14ac:dyDescent="0.35">
      <c r="A422" s="51"/>
      <c r="B422" s="51"/>
      <c r="C422" s="37"/>
      <c r="D422" s="37"/>
      <c r="E422" s="51" t="s">
        <v>15</v>
      </c>
      <c r="F422" s="51" t="s">
        <v>15</v>
      </c>
      <c r="G422" s="51"/>
      <c r="H422" s="38"/>
      <c r="I422" s="39"/>
      <c r="J422" s="39"/>
    </row>
    <row r="423" spans="1:10" s="40" customFormat="1" x14ac:dyDescent="0.35">
      <c r="A423" s="51"/>
      <c r="B423" s="51"/>
      <c r="C423" s="37"/>
      <c r="D423" s="37"/>
      <c r="E423" s="51" t="s">
        <v>15</v>
      </c>
      <c r="F423" s="51" t="s">
        <v>15</v>
      </c>
      <c r="G423" s="51"/>
      <c r="H423" s="38"/>
      <c r="I423" s="39"/>
      <c r="J423" s="39"/>
    </row>
    <row r="424" spans="1:10" s="40" customFormat="1" x14ac:dyDescent="0.35">
      <c r="A424" s="51"/>
      <c r="B424" s="51"/>
      <c r="C424" s="37"/>
      <c r="D424" s="37"/>
      <c r="E424" s="51" t="s">
        <v>15</v>
      </c>
      <c r="F424" s="51" t="s">
        <v>15</v>
      </c>
      <c r="G424" s="51"/>
      <c r="H424" s="38"/>
      <c r="I424" s="39"/>
      <c r="J424" s="39"/>
    </row>
    <row r="425" spans="1:10" s="40" customFormat="1" x14ac:dyDescent="0.35">
      <c r="A425" s="51"/>
      <c r="B425" s="51"/>
      <c r="C425" s="37"/>
      <c r="D425" s="37"/>
      <c r="E425" s="51" t="s">
        <v>15</v>
      </c>
      <c r="F425" s="51" t="s">
        <v>15</v>
      </c>
      <c r="G425" s="51"/>
      <c r="H425" s="38"/>
      <c r="I425" s="39"/>
      <c r="J425" s="39"/>
    </row>
    <row r="426" spans="1:10" s="40" customFormat="1" x14ac:dyDescent="0.35">
      <c r="A426" s="51"/>
      <c r="B426" s="51"/>
      <c r="C426" s="37"/>
      <c r="D426" s="37"/>
      <c r="E426" s="51" t="s">
        <v>15</v>
      </c>
      <c r="F426" s="51" t="s">
        <v>15</v>
      </c>
      <c r="G426" s="51"/>
      <c r="H426" s="38"/>
      <c r="I426" s="39"/>
      <c r="J426" s="39"/>
    </row>
    <row r="427" spans="1:10" s="40" customFormat="1" x14ac:dyDescent="0.35">
      <c r="A427" s="51"/>
      <c r="B427" s="51"/>
      <c r="C427" s="37"/>
      <c r="D427" s="37"/>
      <c r="E427" s="51" t="s">
        <v>15</v>
      </c>
      <c r="F427" s="51" t="s">
        <v>15</v>
      </c>
      <c r="G427" s="51"/>
      <c r="H427" s="38"/>
      <c r="I427" s="39"/>
      <c r="J427" s="39"/>
    </row>
    <row r="428" spans="1:10" s="40" customFormat="1" x14ac:dyDescent="0.35">
      <c r="A428" s="51"/>
      <c r="B428" s="51"/>
      <c r="C428" s="37"/>
      <c r="D428" s="37"/>
      <c r="E428" s="51" t="s">
        <v>15</v>
      </c>
      <c r="F428" s="51" t="s">
        <v>15</v>
      </c>
      <c r="G428" s="51"/>
      <c r="H428" s="38"/>
      <c r="I428" s="39"/>
      <c r="J428" s="39"/>
    </row>
    <row r="429" spans="1:10" s="40" customFormat="1" x14ac:dyDescent="0.35">
      <c r="A429" s="51"/>
      <c r="B429" s="51"/>
      <c r="C429" s="37"/>
      <c r="D429" s="37"/>
      <c r="E429" s="51" t="s">
        <v>15</v>
      </c>
      <c r="F429" s="51" t="s">
        <v>15</v>
      </c>
      <c r="G429" s="51"/>
      <c r="H429" s="38"/>
      <c r="I429" s="39"/>
      <c r="J429" s="39"/>
    </row>
    <row r="430" spans="1:10" s="40" customFormat="1" x14ac:dyDescent="0.35">
      <c r="A430" s="51"/>
      <c r="B430" s="51"/>
      <c r="C430" s="37"/>
      <c r="D430" s="37"/>
      <c r="E430" s="51" t="s">
        <v>15</v>
      </c>
      <c r="F430" s="51" t="s">
        <v>15</v>
      </c>
      <c r="G430" s="51"/>
      <c r="H430" s="38"/>
      <c r="I430" s="39"/>
      <c r="J430" s="39"/>
    </row>
    <row r="431" spans="1:10" s="40" customFormat="1" x14ac:dyDescent="0.35">
      <c r="A431" s="51"/>
      <c r="B431" s="51"/>
      <c r="C431" s="37"/>
      <c r="D431" s="37"/>
      <c r="E431" s="51" t="s">
        <v>15</v>
      </c>
      <c r="F431" s="51" t="s">
        <v>15</v>
      </c>
      <c r="G431" s="51"/>
      <c r="H431" s="38"/>
      <c r="I431" s="39"/>
      <c r="J431" s="39"/>
    </row>
    <row r="432" spans="1:10" s="40" customFormat="1" x14ac:dyDescent="0.35">
      <c r="A432" s="51"/>
      <c r="B432" s="51"/>
      <c r="C432" s="37"/>
      <c r="D432" s="37"/>
      <c r="E432" s="51" t="s">
        <v>15</v>
      </c>
      <c r="F432" s="51" t="s">
        <v>15</v>
      </c>
      <c r="G432" s="51"/>
      <c r="H432" s="38"/>
      <c r="I432" s="39"/>
      <c r="J432" s="39"/>
    </row>
    <row r="433" spans="1:10" s="40" customFormat="1" x14ac:dyDescent="0.35">
      <c r="A433" s="51"/>
      <c r="B433" s="51"/>
      <c r="C433" s="37"/>
      <c r="D433" s="37"/>
      <c r="E433" s="51" t="s">
        <v>15</v>
      </c>
      <c r="F433" s="51" t="s">
        <v>15</v>
      </c>
      <c r="G433" s="51"/>
      <c r="H433" s="38"/>
      <c r="I433" s="39"/>
      <c r="J433" s="39"/>
    </row>
    <row r="434" spans="1:10" s="40" customFormat="1" x14ac:dyDescent="0.35">
      <c r="A434" s="51"/>
      <c r="B434" s="51"/>
      <c r="C434" s="37"/>
      <c r="D434" s="37"/>
      <c r="E434" s="51" t="s">
        <v>15</v>
      </c>
      <c r="F434" s="51" t="s">
        <v>15</v>
      </c>
      <c r="G434" s="51"/>
      <c r="H434" s="38"/>
      <c r="I434" s="39"/>
      <c r="J434" s="39"/>
    </row>
    <row r="435" spans="1:10" s="40" customFormat="1" x14ac:dyDescent="0.35">
      <c r="A435" s="51"/>
      <c r="B435" s="51"/>
      <c r="C435" s="37"/>
      <c r="D435" s="37"/>
      <c r="E435" s="51" t="s">
        <v>15</v>
      </c>
      <c r="F435" s="51" t="s">
        <v>15</v>
      </c>
      <c r="G435" s="51"/>
      <c r="H435" s="38"/>
      <c r="I435" s="39"/>
      <c r="J435" s="39"/>
    </row>
    <row r="436" spans="1:10" s="40" customFormat="1" x14ac:dyDescent="0.35">
      <c r="A436" s="51"/>
      <c r="B436" s="51"/>
      <c r="C436" s="37"/>
      <c r="D436" s="37"/>
      <c r="E436" s="51" t="s">
        <v>15</v>
      </c>
      <c r="F436" s="51" t="s">
        <v>15</v>
      </c>
      <c r="G436" s="51"/>
      <c r="H436" s="38"/>
      <c r="I436" s="39"/>
      <c r="J436" s="39"/>
    </row>
    <row r="437" spans="1:10" s="40" customFormat="1" x14ac:dyDescent="0.35">
      <c r="A437" s="51"/>
      <c r="B437" s="51"/>
      <c r="C437" s="37"/>
      <c r="D437" s="37"/>
      <c r="E437" s="51" t="s">
        <v>15</v>
      </c>
      <c r="F437" s="51" t="s">
        <v>15</v>
      </c>
      <c r="G437" s="51"/>
      <c r="H437" s="38"/>
      <c r="I437" s="39"/>
      <c r="J437" s="39"/>
    </row>
    <row r="438" spans="1:10" s="40" customFormat="1" x14ac:dyDescent="0.35">
      <c r="A438" s="51"/>
      <c r="B438" s="51"/>
      <c r="C438" s="37"/>
      <c r="D438" s="37"/>
      <c r="E438" s="51" t="s">
        <v>15</v>
      </c>
      <c r="F438" s="51" t="s">
        <v>15</v>
      </c>
      <c r="G438" s="51"/>
      <c r="H438" s="38"/>
      <c r="I438" s="39"/>
      <c r="J438" s="39"/>
    </row>
    <row r="439" spans="1:10" s="40" customFormat="1" x14ac:dyDescent="0.35">
      <c r="A439" s="51"/>
      <c r="B439" s="51"/>
      <c r="C439" s="37"/>
      <c r="D439" s="37"/>
      <c r="E439" s="51" t="s">
        <v>15</v>
      </c>
      <c r="F439" s="51" t="s">
        <v>15</v>
      </c>
      <c r="G439" s="51"/>
      <c r="H439" s="38"/>
      <c r="I439" s="39"/>
      <c r="J439" s="39"/>
    </row>
    <row r="440" spans="1:10" s="40" customFormat="1" x14ac:dyDescent="0.35">
      <c r="A440" s="51"/>
      <c r="B440" s="51"/>
      <c r="C440" s="37"/>
      <c r="D440" s="37"/>
      <c r="E440" s="51" t="s">
        <v>15</v>
      </c>
      <c r="F440" s="51" t="s">
        <v>15</v>
      </c>
      <c r="G440" s="51"/>
      <c r="H440" s="38"/>
      <c r="I440" s="39"/>
      <c r="J440" s="39"/>
    </row>
    <row r="441" spans="1:10" s="40" customFormat="1" x14ac:dyDescent="0.35">
      <c r="A441" s="51"/>
      <c r="B441" s="51"/>
      <c r="C441" s="37"/>
      <c r="D441" s="37"/>
      <c r="E441" s="51" t="s">
        <v>15</v>
      </c>
      <c r="F441" s="51" t="s">
        <v>15</v>
      </c>
      <c r="G441" s="51"/>
      <c r="H441" s="38"/>
      <c r="I441" s="39"/>
      <c r="J441" s="39"/>
    </row>
    <row r="442" spans="1:10" s="40" customFormat="1" x14ac:dyDescent="0.35">
      <c r="A442" s="51"/>
      <c r="B442" s="51"/>
      <c r="C442" s="37"/>
      <c r="D442" s="37"/>
      <c r="E442" s="51" t="s">
        <v>15</v>
      </c>
      <c r="F442" s="51" t="s">
        <v>15</v>
      </c>
      <c r="G442" s="51"/>
      <c r="H442" s="38"/>
      <c r="I442" s="39"/>
      <c r="J442" s="39"/>
    </row>
    <row r="443" spans="1:10" s="40" customFormat="1" x14ac:dyDescent="0.35">
      <c r="A443" s="51"/>
      <c r="B443" s="51"/>
      <c r="C443" s="37"/>
      <c r="D443" s="37"/>
      <c r="E443" s="51" t="s">
        <v>15</v>
      </c>
      <c r="F443" s="51" t="s">
        <v>15</v>
      </c>
      <c r="G443" s="51"/>
      <c r="H443" s="38"/>
      <c r="I443" s="39"/>
      <c r="J443" s="39"/>
    </row>
    <row r="444" spans="1:10" s="40" customFormat="1" x14ac:dyDescent="0.35">
      <c r="A444" s="51"/>
      <c r="B444" s="51"/>
      <c r="C444" s="37"/>
      <c r="D444" s="37"/>
      <c r="E444" s="51" t="s">
        <v>15</v>
      </c>
      <c r="F444" s="51" t="s">
        <v>15</v>
      </c>
      <c r="G444" s="51"/>
      <c r="H444" s="38"/>
      <c r="I444" s="39"/>
      <c r="J444" s="39"/>
    </row>
    <row r="445" spans="1:10" s="40" customFormat="1" x14ac:dyDescent="0.35">
      <c r="A445" s="51"/>
      <c r="B445" s="51"/>
      <c r="C445" s="37"/>
      <c r="D445" s="37"/>
      <c r="E445" s="51" t="s">
        <v>15</v>
      </c>
      <c r="F445" s="51" t="s">
        <v>15</v>
      </c>
      <c r="G445" s="51"/>
      <c r="H445" s="38"/>
      <c r="I445" s="39"/>
      <c r="J445" s="39"/>
    </row>
    <row r="446" spans="1:10" s="40" customFormat="1" x14ac:dyDescent="0.35">
      <c r="A446" s="51"/>
      <c r="B446" s="51"/>
      <c r="C446" s="37"/>
      <c r="D446" s="37"/>
      <c r="E446" s="51" t="s">
        <v>15</v>
      </c>
      <c r="F446" s="51" t="s">
        <v>15</v>
      </c>
      <c r="G446" s="51"/>
      <c r="H446" s="38"/>
      <c r="I446" s="39"/>
      <c r="J446" s="39"/>
    </row>
    <row r="447" spans="1:10" s="40" customFormat="1" x14ac:dyDescent="0.35">
      <c r="A447" s="51"/>
      <c r="B447" s="51"/>
      <c r="C447" s="37"/>
      <c r="D447" s="37"/>
      <c r="E447" s="51" t="s">
        <v>15</v>
      </c>
      <c r="F447" s="51" t="s">
        <v>15</v>
      </c>
      <c r="G447" s="51"/>
      <c r="H447" s="38"/>
      <c r="I447" s="39"/>
      <c r="J447" s="39"/>
    </row>
    <row r="448" spans="1:10" s="40" customFormat="1" x14ac:dyDescent="0.35">
      <c r="A448" s="51"/>
      <c r="B448" s="51"/>
      <c r="C448" s="37"/>
      <c r="D448" s="37"/>
      <c r="E448" s="51" t="s">
        <v>15</v>
      </c>
      <c r="F448" s="51" t="s">
        <v>15</v>
      </c>
      <c r="G448" s="51"/>
      <c r="H448" s="38"/>
      <c r="I448" s="39"/>
      <c r="J448" s="39"/>
    </row>
    <row r="449" spans="1:10" s="40" customFormat="1" x14ac:dyDescent="0.35">
      <c r="A449" s="51"/>
      <c r="B449" s="51"/>
      <c r="C449" s="37"/>
      <c r="D449" s="37"/>
      <c r="E449" s="51" t="s">
        <v>15</v>
      </c>
      <c r="F449" s="51" t="s">
        <v>15</v>
      </c>
      <c r="G449" s="51"/>
      <c r="H449" s="38"/>
      <c r="I449" s="39"/>
      <c r="J449" s="39"/>
    </row>
    <row r="450" spans="1:10" s="40" customFormat="1" x14ac:dyDescent="0.35">
      <c r="A450" s="51"/>
      <c r="B450" s="51"/>
      <c r="C450" s="37"/>
      <c r="D450" s="37"/>
      <c r="E450" s="51" t="s">
        <v>15</v>
      </c>
      <c r="F450" s="51" t="s">
        <v>15</v>
      </c>
      <c r="G450" s="51"/>
      <c r="H450" s="38"/>
      <c r="I450" s="39"/>
      <c r="J450" s="39"/>
    </row>
    <row r="451" spans="1:10" s="40" customFormat="1" x14ac:dyDescent="0.35">
      <c r="A451" s="51"/>
      <c r="B451" s="51"/>
      <c r="C451" s="37"/>
      <c r="D451" s="37"/>
      <c r="E451" s="51" t="s">
        <v>15</v>
      </c>
      <c r="F451" s="51" t="s">
        <v>15</v>
      </c>
      <c r="G451" s="51"/>
      <c r="H451" s="38"/>
      <c r="I451" s="39"/>
      <c r="J451" s="39"/>
    </row>
    <row r="452" spans="1:10" s="40" customFormat="1" x14ac:dyDescent="0.35">
      <c r="A452" s="51"/>
      <c r="B452" s="51"/>
      <c r="C452" s="37"/>
      <c r="D452" s="37"/>
      <c r="E452" s="51" t="s">
        <v>15</v>
      </c>
      <c r="F452" s="51" t="s">
        <v>15</v>
      </c>
      <c r="G452" s="51"/>
      <c r="H452" s="38"/>
      <c r="I452" s="39"/>
      <c r="J452" s="39"/>
    </row>
    <row r="453" spans="1:10" s="40" customFormat="1" x14ac:dyDescent="0.35">
      <c r="A453" s="51"/>
      <c r="B453" s="51"/>
      <c r="C453" s="37"/>
      <c r="D453" s="37"/>
      <c r="E453" s="51" t="s">
        <v>15</v>
      </c>
      <c r="F453" s="51" t="s">
        <v>15</v>
      </c>
      <c r="G453" s="51"/>
      <c r="H453" s="38"/>
      <c r="I453" s="39"/>
      <c r="J453" s="39"/>
    </row>
    <row r="454" spans="1:10" s="40" customFormat="1" x14ac:dyDescent="0.35">
      <c r="A454" s="51"/>
      <c r="B454" s="51"/>
      <c r="C454" s="37"/>
      <c r="D454" s="37"/>
      <c r="E454" s="51" t="s">
        <v>15</v>
      </c>
      <c r="F454" s="51" t="s">
        <v>15</v>
      </c>
      <c r="G454" s="51"/>
      <c r="H454" s="38"/>
      <c r="I454" s="39"/>
      <c r="J454" s="39"/>
    </row>
    <row r="455" spans="1:10" s="40" customFormat="1" x14ac:dyDescent="0.35">
      <c r="A455" s="51"/>
      <c r="B455" s="51"/>
      <c r="C455" s="37"/>
      <c r="D455" s="37"/>
      <c r="E455" s="51" t="s">
        <v>15</v>
      </c>
      <c r="F455" s="51" t="s">
        <v>15</v>
      </c>
      <c r="G455" s="51"/>
      <c r="H455" s="38"/>
      <c r="I455" s="39"/>
      <c r="J455" s="39"/>
    </row>
    <row r="456" spans="1:10" s="40" customFormat="1" x14ac:dyDescent="0.35">
      <c r="A456" s="51"/>
      <c r="B456" s="51"/>
      <c r="C456" s="37"/>
      <c r="D456" s="37"/>
      <c r="E456" s="51" t="s">
        <v>15</v>
      </c>
      <c r="F456" s="51" t="s">
        <v>15</v>
      </c>
      <c r="G456" s="51"/>
      <c r="H456" s="38"/>
      <c r="I456" s="39"/>
      <c r="J456" s="39"/>
    </row>
    <row r="457" spans="1:10" s="40" customFormat="1" x14ac:dyDescent="0.35">
      <c r="A457" s="51"/>
      <c r="B457" s="51"/>
      <c r="C457" s="37"/>
      <c r="D457" s="37"/>
      <c r="E457" s="51" t="s">
        <v>15</v>
      </c>
      <c r="F457" s="51" t="s">
        <v>15</v>
      </c>
      <c r="G457" s="51"/>
      <c r="H457" s="38"/>
      <c r="I457" s="39"/>
      <c r="J457" s="39"/>
    </row>
    <row r="458" spans="1:10" s="40" customFormat="1" x14ac:dyDescent="0.35">
      <c r="A458" s="51"/>
      <c r="B458" s="51"/>
      <c r="C458" s="37"/>
      <c r="D458" s="37"/>
      <c r="E458" s="51" t="s">
        <v>15</v>
      </c>
      <c r="F458" s="51" t="s">
        <v>15</v>
      </c>
      <c r="G458" s="51"/>
      <c r="H458" s="38"/>
      <c r="I458" s="39"/>
      <c r="J458" s="39"/>
    </row>
    <row r="459" spans="1:10" s="40" customFormat="1" x14ac:dyDescent="0.35">
      <c r="A459" s="51"/>
      <c r="B459" s="51"/>
      <c r="C459" s="37"/>
      <c r="D459" s="37"/>
      <c r="E459" s="51" t="s">
        <v>15</v>
      </c>
      <c r="F459" s="51" t="s">
        <v>15</v>
      </c>
      <c r="G459" s="51"/>
      <c r="H459" s="38"/>
      <c r="I459" s="39"/>
      <c r="J459" s="39"/>
    </row>
    <row r="460" spans="1:10" s="40" customFormat="1" x14ac:dyDescent="0.35">
      <c r="A460" s="51"/>
      <c r="B460" s="51"/>
      <c r="C460" s="37"/>
      <c r="D460" s="37"/>
      <c r="E460" s="51" t="s">
        <v>15</v>
      </c>
      <c r="F460" s="51" t="s">
        <v>15</v>
      </c>
      <c r="G460" s="51"/>
      <c r="H460" s="38"/>
      <c r="I460" s="39"/>
      <c r="J460" s="39"/>
    </row>
    <row r="461" spans="1:10" s="40" customFormat="1" x14ac:dyDescent="0.35">
      <c r="A461" s="51"/>
      <c r="B461" s="51"/>
      <c r="C461" s="37"/>
      <c r="D461" s="37"/>
      <c r="E461" s="51" t="s">
        <v>15</v>
      </c>
      <c r="F461" s="51" t="s">
        <v>15</v>
      </c>
      <c r="G461" s="51"/>
      <c r="H461" s="38"/>
      <c r="I461" s="39"/>
      <c r="J461" s="39"/>
    </row>
    <row r="462" spans="1:10" s="40" customFormat="1" x14ac:dyDescent="0.35">
      <c r="A462" s="51"/>
      <c r="B462" s="51"/>
      <c r="C462" s="37"/>
      <c r="D462" s="37"/>
      <c r="E462" s="51" t="s">
        <v>15</v>
      </c>
      <c r="F462" s="51" t="s">
        <v>15</v>
      </c>
      <c r="G462" s="51"/>
      <c r="H462" s="38"/>
      <c r="I462" s="39"/>
      <c r="J462" s="39"/>
    </row>
    <row r="463" spans="1:10" s="40" customFormat="1" x14ac:dyDescent="0.35">
      <c r="A463" s="51"/>
      <c r="B463" s="51"/>
      <c r="C463" s="37"/>
      <c r="D463" s="37"/>
      <c r="E463" s="51" t="s">
        <v>15</v>
      </c>
      <c r="F463" s="51" t="s">
        <v>15</v>
      </c>
      <c r="G463" s="51"/>
      <c r="H463" s="38"/>
      <c r="I463" s="39"/>
      <c r="J463" s="39"/>
    </row>
    <row r="464" spans="1:10" s="40" customFormat="1" x14ac:dyDescent="0.35">
      <c r="A464" s="51"/>
      <c r="B464" s="51"/>
      <c r="C464" s="37"/>
      <c r="D464" s="37"/>
      <c r="E464" s="51" t="s">
        <v>15</v>
      </c>
      <c r="F464" s="51" t="s">
        <v>15</v>
      </c>
      <c r="G464" s="51"/>
      <c r="H464" s="38"/>
      <c r="I464" s="39"/>
      <c r="J464" s="39"/>
    </row>
    <row r="465" spans="1:10" s="40" customFormat="1" x14ac:dyDescent="0.35">
      <c r="A465" s="51"/>
      <c r="B465" s="51"/>
      <c r="C465" s="37"/>
      <c r="D465" s="37"/>
      <c r="E465" s="51" t="s">
        <v>15</v>
      </c>
      <c r="F465" s="51" t="s">
        <v>15</v>
      </c>
      <c r="G465" s="51"/>
      <c r="H465" s="38"/>
      <c r="I465" s="39"/>
      <c r="J465" s="39"/>
    </row>
    <row r="466" spans="1:10" s="40" customFormat="1" x14ac:dyDescent="0.35">
      <c r="A466" s="51"/>
      <c r="B466" s="51"/>
      <c r="C466" s="37"/>
      <c r="D466" s="37"/>
      <c r="E466" s="51" t="s">
        <v>15</v>
      </c>
      <c r="F466" s="51" t="s">
        <v>15</v>
      </c>
      <c r="G466" s="51"/>
      <c r="H466" s="38"/>
      <c r="I466" s="39"/>
      <c r="J466" s="39"/>
    </row>
    <row r="467" spans="1:10" s="40" customFormat="1" x14ac:dyDescent="0.35">
      <c r="A467" s="51"/>
      <c r="B467" s="51"/>
      <c r="C467" s="37"/>
      <c r="D467" s="37"/>
      <c r="E467" s="51" t="s">
        <v>15</v>
      </c>
      <c r="F467" s="51" t="s">
        <v>15</v>
      </c>
      <c r="G467" s="51"/>
      <c r="H467" s="38"/>
      <c r="I467" s="39"/>
      <c r="J467" s="39"/>
    </row>
    <row r="468" spans="1:10" s="40" customFormat="1" x14ac:dyDescent="0.35">
      <c r="A468" s="51"/>
      <c r="B468" s="51"/>
      <c r="C468" s="37"/>
      <c r="D468" s="37"/>
      <c r="E468" s="51" t="s">
        <v>15</v>
      </c>
      <c r="F468" s="51" t="s">
        <v>15</v>
      </c>
      <c r="G468" s="51"/>
      <c r="H468" s="38"/>
      <c r="I468" s="39"/>
      <c r="J468" s="39"/>
    </row>
    <row r="469" spans="1:10" s="40" customFormat="1" x14ac:dyDescent="0.35">
      <c r="A469" s="51"/>
      <c r="B469" s="51"/>
      <c r="C469" s="37"/>
      <c r="D469" s="37"/>
      <c r="E469" s="51" t="s">
        <v>15</v>
      </c>
      <c r="F469" s="51" t="s">
        <v>15</v>
      </c>
      <c r="G469" s="51"/>
      <c r="H469" s="38"/>
      <c r="I469" s="39"/>
      <c r="J469" s="39"/>
    </row>
    <row r="470" spans="1:10" s="40" customFormat="1" x14ac:dyDescent="0.35">
      <c r="A470" s="51"/>
      <c r="B470" s="51"/>
      <c r="C470" s="37"/>
      <c r="D470" s="37"/>
      <c r="E470" s="51" t="s">
        <v>15</v>
      </c>
      <c r="F470" s="51" t="s">
        <v>15</v>
      </c>
      <c r="G470" s="51"/>
      <c r="H470" s="38"/>
      <c r="I470" s="39"/>
      <c r="J470" s="39"/>
    </row>
    <row r="471" spans="1:10" s="40" customFormat="1" x14ac:dyDescent="0.35">
      <c r="A471" s="51"/>
      <c r="B471" s="51"/>
      <c r="C471" s="37"/>
      <c r="D471" s="37"/>
      <c r="E471" s="51" t="s">
        <v>15</v>
      </c>
      <c r="F471" s="51" t="s">
        <v>15</v>
      </c>
      <c r="G471" s="51"/>
      <c r="H471" s="38"/>
      <c r="I471" s="39"/>
      <c r="J471" s="39"/>
    </row>
    <row r="472" spans="1:10" s="40" customFormat="1" x14ac:dyDescent="0.35">
      <c r="A472" s="51"/>
      <c r="B472" s="51"/>
      <c r="C472" s="37"/>
      <c r="D472" s="37"/>
      <c r="E472" s="51" t="s">
        <v>15</v>
      </c>
      <c r="F472" s="51" t="s">
        <v>15</v>
      </c>
      <c r="G472" s="51"/>
      <c r="H472" s="38"/>
      <c r="I472" s="39"/>
      <c r="J472" s="39"/>
    </row>
    <row r="473" spans="1:10" s="40" customFormat="1" x14ac:dyDescent="0.35">
      <c r="A473" s="51"/>
      <c r="B473" s="51"/>
      <c r="C473" s="37"/>
      <c r="D473" s="37"/>
      <c r="E473" s="51" t="s">
        <v>15</v>
      </c>
      <c r="F473" s="51" t="s">
        <v>15</v>
      </c>
      <c r="G473" s="51"/>
      <c r="H473" s="38"/>
      <c r="I473" s="39"/>
      <c r="J473" s="39"/>
    </row>
    <row r="474" spans="1:10" s="40" customFormat="1" x14ac:dyDescent="0.35">
      <c r="A474" s="51"/>
      <c r="B474" s="51"/>
      <c r="C474" s="37"/>
      <c r="D474" s="37"/>
      <c r="E474" s="51" t="s">
        <v>15</v>
      </c>
      <c r="F474" s="51" t="s">
        <v>15</v>
      </c>
      <c r="G474" s="51"/>
      <c r="H474" s="38"/>
      <c r="I474" s="39"/>
      <c r="J474" s="39"/>
    </row>
    <row r="475" spans="1:10" s="40" customFormat="1" x14ac:dyDescent="0.35">
      <c r="A475" s="51"/>
      <c r="B475" s="51"/>
      <c r="C475" s="37"/>
      <c r="D475" s="37"/>
      <c r="E475" s="51" t="s">
        <v>15</v>
      </c>
      <c r="F475" s="51" t="s">
        <v>15</v>
      </c>
      <c r="G475" s="51"/>
      <c r="H475" s="38"/>
      <c r="I475" s="39"/>
      <c r="J475" s="39"/>
    </row>
    <row r="476" spans="1:10" s="40" customFormat="1" x14ac:dyDescent="0.35">
      <c r="A476" s="51"/>
      <c r="B476" s="51"/>
      <c r="C476" s="37"/>
      <c r="D476" s="37"/>
      <c r="E476" s="51" t="s">
        <v>15</v>
      </c>
      <c r="F476" s="51" t="s">
        <v>15</v>
      </c>
      <c r="G476" s="51"/>
      <c r="H476" s="38"/>
      <c r="I476" s="39"/>
      <c r="J476" s="39"/>
    </row>
    <row r="477" spans="1:10" s="40" customFormat="1" x14ac:dyDescent="0.35">
      <c r="A477" s="51"/>
      <c r="B477" s="51"/>
      <c r="C477" s="37"/>
      <c r="D477" s="37"/>
      <c r="E477" s="51" t="s">
        <v>15</v>
      </c>
      <c r="F477" s="51" t="s">
        <v>15</v>
      </c>
      <c r="G477" s="51"/>
      <c r="H477" s="38"/>
      <c r="I477" s="39"/>
      <c r="J477" s="39"/>
    </row>
    <row r="478" spans="1:10" s="40" customFormat="1" x14ac:dyDescent="0.35">
      <c r="A478" s="51"/>
      <c r="B478" s="51"/>
      <c r="C478" s="37"/>
      <c r="D478" s="37"/>
      <c r="E478" s="51" t="s">
        <v>15</v>
      </c>
      <c r="F478" s="51" t="s">
        <v>15</v>
      </c>
      <c r="G478" s="51"/>
      <c r="H478" s="38"/>
      <c r="I478" s="39"/>
      <c r="J478" s="39"/>
    </row>
    <row r="479" spans="1:10" s="40" customFormat="1" x14ac:dyDescent="0.35">
      <c r="A479" s="51"/>
      <c r="B479" s="51"/>
      <c r="C479" s="37"/>
      <c r="D479" s="37"/>
      <c r="E479" s="51" t="s">
        <v>15</v>
      </c>
      <c r="F479" s="51" t="s">
        <v>15</v>
      </c>
      <c r="G479" s="51"/>
      <c r="H479" s="38"/>
      <c r="I479" s="39"/>
      <c r="J479" s="39"/>
    </row>
    <row r="480" spans="1:10" s="40" customFormat="1" x14ac:dyDescent="0.35">
      <c r="A480" s="51"/>
      <c r="B480" s="51"/>
      <c r="C480" s="37"/>
      <c r="D480" s="37"/>
      <c r="E480" s="51" t="s">
        <v>15</v>
      </c>
      <c r="F480" s="51" t="s">
        <v>15</v>
      </c>
      <c r="G480" s="51"/>
      <c r="H480" s="38"/>
      <c r="I480" s="39"/>
      <c r="J480" s="39"/>
    </row>
    <row r="481" spans="1:10" s="40" customFormat="1" x14ac:dyDescent="0.35">
      <c r="A481" s="51"/>
      <c r="B481" s="51"/>
      <c r="C481" s="37"/>
      <c r="D481" s="37"/>
      <c r="E481" s="51" t="s">
        <v>15</v>
      </c>
      <c r="F481" s="51" t="s">
        <v>15</v>
      </c>
      <c r="G481" s="51"/>
      <c r="H481" s="38"/>
      <c r="I481" s="39"/>
      <c r="J481" s="39"/>
    </row>
    <row r="482" spans="1:10" s="40" customFormat="1" x14ac:dyDescent="0.35">
      <c r="A482" s="51"/>
      <c r="B482" s="51"/>
      <c r="C482" s="37"/>
      <c r="D482" s="37"/>
      <c r="E482" s="51" t="s">
        <v>15</v>
      </c>
      <c r="F482" s="51" t="s">
        <v>15</v>
      </c>
      <c r="G482" s="51"/>
      <c r="H482" s="38"/>
      <c r="I482" s="39"/>
      <c r="J482" s="39"/>
    </row>
    <row r="483" spans="1:10" s="40" customFormat="1" x14ac:dyDescent="0.35">
      <c r="A483" s="51"/>
      <c r="B483" s="51"/>
      <c r="C483" s="37"/>
      <c r="D483" s="37"/>
      <c r="E483" s="51" t="s">
        <v>15</v>
      </c>
      <c r="F483" s="51" t="s">
        <v>15</v>
      </c>
      <c r="G483" s="51"/>
      <c r="H483" s="38"/>
      <c r="I483" s="39"/>
      <c r="J483" s="39"/>
    </row>
    <row r="484" spans="1:10" s="40" customFormat="1" x14ac:dyDescent="0.35">
      <c r="A484" s="51"/>
      <c r="B484" s="51"/>
      <c r="C484" s="37"/>
      <c r="D484" s="37"/>
      <c r="E484" s="51" t="s">
        <v>15</v>
      </c>
      <c r="F484" s="51" t="s">
        <v>15</v>
      </c>
      <c r="G484" s="51"/>
      <c r="H484" s="38"/>
      <c r="I484" s="39"/>
      <c r="J484" s="39"/>
    </row>
    <row r="485" spans="1:10" s="40" customFormat="1" x14ac:dyDescent="0.35">
      <c r="A485" s="51"/>
      <c r="B485" s="51"/>
      <c r="C485" s="37"/>
      <c r="D485" s="37"/>
      <c r="E485" s="51" t="s">
        <v>15</v>
      </c>
      <c r="F485" s="51" t="s">
        <v>15</v>
      </c>
      <c r="G485" s="51"/>
      <c r="H485" s="38"/>
      <c r="I485" s="39"/>
      <c r="J485" s="39"/>
    </row>
    <row r="486" spans="1:10" s="40" customFormat="1" x14ac:dyDescent="0.35">
      <c r="A486" s="51"/>
      <c r="B486" s="51"/>
      <c r="C486" s="37"/>
      <c r="D486" s="37"/>
      <c r="E486" s="51" t="s">
        <v>15</v>
      </c>
      <c r="F486" s="51" t="s">
        <v>15</v>
      </c>
      <c r="G486" s="51"/>
      <c r="H486" s="38"/>
      <c r="I486" s="39"/>
      <c r="J486" s="39"/>
    </row>
    <row r="487" spans="1:10" s="40" customFormat="1" x14ac:dyDescent="0.35">
      <c r="A487" s="51"/>
      <c r="B487" s="51"/>
      <c r="C487" s="37"/>
      <c r="D487" s="37"/>
      <c r="E487" s="51" t="s">
        <v>15</v>
      </c>
      <c r="F487" s="51" t="s">
        <v>15</v>
      </c>
      <c r="G487" s="51"/>
      <c r="H487" s="38"/>
      <c r="I487" s="39"/>
      <c r="J487" s="39"/>
    </row>
    <row r="488" spans="1:10" s="40" customFormat="1" x14ac:dyDescent="0.35">
      <c r="A488" s="51"/>
      <c r="B488" s="51"/>
      <c r="C488" s="37"/>
      <c r="D488" s="37"/>
      <c r="E488" s="51" t="s">
        <v>15</v>
      </c>
      <c r="F488" s="51" t="s">
        <v>15</v>
      </c>
      <c r="G488" s="51"/>
      <c r="H488" s="38"/>
      <c r="I488" s="39"/>
      <c r="J488" s="39"/>
    </row>
    <row r="489" spans="1:10" s="40" customFormat="1" x14ac:dyDescent="0.35">
      <c r="A489" s="51"/>
      <c r="B489" s="51"/>
      <c r="C489" s="37"/>
      <c r="D489" s="37"/>
      <c r="E489" s="51" t="s">
        <v>15</v>
      </c>
      <c r="F489" s="51" t="s">
        <v>15</v>
      </c>
      <c r="G489" s="51"/>
      <c r="H489" s="38"/>
      <c r="I489" s="39"/>
      <c r="J489" s="39"/>
    </row>
    <row r="490" spans="1:10" s="40" customFormat="1" x14ac:dyDescent="0.35">
      <c r="A490" s="51"/>
      <c r="B490" s="51"/>
      <c r="C490" s="37"/>
      <c r="D490" s="37"/>
      <c r="E490" s="51" t="s">
        <v>15</v>
      </c>
      <c r="F490" s="51" t="s">
        <v>15</v>
      </c>
      <c r="G490" s="51"/>
      <c r="H490" s="38"/>
      <c r="I490" s="39"/>
      <c r="J490" s="39"/>
    </row>
    <row r="491" spans="1:10" s="40" customFormat="1" x14ac:dyDescent="0.35">
      <c r="A491" s="51"/>
      <c r="B491" s="51"/>
      <c r="C491" s="37"/>
      <c r="D491" s="37"/>
      <c r="E491" s="51" t="s">
        <v>15</v>
      </c>
      <c r="F491" s="51" t="s">
        <v>15</v>
      </c>
      <c r="G491" s="51"/>
      <c r="H491" s="38"/>
      <c r="I491" s="39"/>
      <c r="J491" s="39"/>
    </row>
    <row r="492" spans="1:10" s="40" customFormat="1" x14ac:dyDescent="0.35">
      <c r="A492" s="51"/>
      <c r="B492" s="51"/>
      <c r="C492" s="37"/>
      <c r="D492" s="37"/>
      <c r="E492" s="51" t="s">
        <v>15</v>
      </c>
      <c r="F492" s="51" t="s">
        <v>15</v>
      </c>
      <c r="G492" s="51"/>
      <c r="H492" s="38"/>
      <c r="I492" s="39"/>
      <c r="J492" s="39"/>
    </row>
    <row r="493" spans="1:10" s="40" customFormat="1" x14ac:dyDescent="0.35">
      <c r="A493" s="51"/>
      <c r="B493" s="51"/>
      <c r="C493" s="37"/>
      <c r="D493" s="37"/>
      <c r="E493" s="51" t="s">
        <v>15</v>
      </c>
      <c r="F493" s="51" t="s">
        <v>15</v>
      </c>
      <c r="G493" s="51"/>
      <c r="H493" s="38"/>
      <c r="I493" s="39"/>
      <c r="J493" s="39"/>
    </row>
    <row r="494" spans="1:10" s="40" customFormat="1" x14ac:dyDescent="0.35">
      <c r="A494" s="51"/>
      <c r="B494" s="51"/>
      <c r="C494" s="37"/>
      <c r="D494" s="37"/>
      <c r="E494" s="51" t="s">
        <v>15</v>
      </c>
      <c r="F494" s="51" t="s">
        <v>15</v>
      </c>
      <c r="G494" s="51"/>
      <c r="H494" s="38"/>
      <c r="I494" s="39"/>
      <c r="J494" s="39"/>
    </row>
    <row r="495" spans="1:10" s="40" customFormat="1" x14ac:dyDescent="0.35">
      <c r="A495" s="51"/>
      <c r="B495" s="51"/>
      <c r="C495" s="37"/>
      <c r="D495" s="37"/>
      <c r="E495" s="51" t="s">
        <v>15</v>
      </c>
      <c r="F495" s="51" t="s">
        <v>15</v>
      </c>
      <c r="G495" s="51"/>
      <c r="H495" s="38"/>
      <c r="I495" s="39"/>
      <c r="J495" s="39"/>
    </row>
    <row r="496" spans="1:10" s="40" customFormat="1" x14ac:dyDescent="0.35">
      <c r="A496" s="51"/>
      <c r="B496" s="51"/>
      <c r="C496" s="37"/>
      <c r="D496" s="37"/>
      <c r="E496" s="51" t="s">
        <v>15</v>
      </c>
      <c r="F496" s="51" t="s">
        <v>15</v>
      </c>
      <c r="G496" s="51"/>
      <c r="H496" s="38"/>
      <c r="I496" s="39"/>
      <c r="J496" s="39"/>
    </row>
    <row r="497" spans="1:10" s="40" customFormat="1" x14ac:dyDescent="0.35">
      <c r="A497" s="51"/>
      <c r="B497" s="51"/>
      <c r="C497" s="37"/>
      <c r="D497" s="37"/>
      <c r="E497" s="51" t="s">
        <v>15</v>
      </c>
      <c r="F497" s="51" t="s">
        <v>15</v>
      </c>
      <c r="G497" s="51"/>
      <c r="H497" s="38"/>
      <c r="I497" s="39"/>
      <c r="J497" s="39"/>
    </row>
    <row r="498" spans="1:10" s="40" customFormat="1" x14ac:dyDescent="0.35">
      <c r="A498" s="51"/>
      <c r="B498" s="51"/>
      <c r="C498" s="37"/>
      <c r="D498" s="37"/>
      <c r="E498" s="51" t="s">
        <v>15</v>
      </c>
      <c r="F498" s="51" t="s">
        <v>15</v>
      </c>
      <c r="G498" s="51"/>
      <c r="H498" s="38"/>
      <c r="I498" s="39"/>
      <c r="J498" s="39"/>
    </row>
    <row r="499" spans="1:10" s="40" customFormat="1" x14ac:dyDescent="0.35">
      <c r="A499" s="51"/>
      <c r="B499" s="51"/>
      <c r="C499" s="37"/>
      <c r="D499" s="37"/>
      <c r="E499" s="51" t="s">
        <v>15</v>
      </c>
      <c r="F499" s="51" t="s">
        <v>15</v>
      </c>
      <c r="G499" s="51"/>
      <c r="H499" s="38"/>
      <c r="I499" s="39"/>
      <c r="J499" s="39"/>
    </row>
    <row r="500" spans="1:10" s="40" customFormat="1" x14ac:dyDescent="0.35">
      <c r="A500" s="51"/>
      <c r="B500" s="51"/>
      <c r="C500" s="37"/>
      <c r="D500" s="37"/>
      <c r="E500" s="51" t="s">
        <v>15</v>
      </c>
      <c r="F500" s="51" t="s">
        <v>15</v>
      </c>
      <c r="G500" s="51"/>
      <c r="H500" s="38"/>
      <c r="I500" s="39"/>
      <c r="J500" s="39"/>
    </row>
    <row r="501" spans="1:10" s="40" customFormat="1" x14ac:dyDescent="0.35">
      <c r="A501" s="51"/>
      <c r="B501" s="51"/>
      <c r="C501" s="37"/>
      <c r="D501" s="37"/>
      <c r="E501" s="51" t="s">
        <v>15</v>
      </c>
      <c r="F501" s="51" t="s">
        <v>15</v>
      </c>
      <c r="G501" s="51"/>
      <c r="H501" s="38"/>
      <c r="I501" s="39"/>
      <c r="J501" s="39"/>
    </row>
    <row r="502" spans="1:10" s="40" customFormat="1" x14ac:dyDescent="0.35">
      <c r="A502" s="51"/>
      <c r="B502" s="51"/>
      <c r="C502" s="37"/>
      <c r="D502" s="37"/>
      <c r="E502" s="51" t="s">
        <v>15</v>
      </c>
      <c r="F502" s="51" t="s">
        <v>15</v>
      </c>
      <c r="G502" s="51"/>
      <c r="H502" s="38"/>
      <c r="I502" s="39"/>
      <c r="J502" s="39"/>
    </row>
    <row r="503" spans="1:10" s="40" customFormat="1" x14ac:dyDescent="0.35">
      <c r="A503" s="51"/>
      <c r="B503" s="51"/>
      <c r="C503" s="37"/>
      <c r="D503" s="37"/>
      <c r="E503" s="51" t="s">
        <v>15</v>
      </c>
      <c r="F503" s="51" t="s">
        <v>15</v>
      </c>
      <c r="G503" s="51"/>
      <c r="H503" s="38"/>
      <c r="I503" s="39"/>
      <c r="J503" s="39"/>
    </row>
    <row r="504" spans="1:10" s="40" customFormat="1" x14ac:dyDescent="0.35">
      <c r="A504" s="51"/>
      <c r="B504" s="51"/>
      <c r="C504" s="37"/>
      <c r="D504" s="37"/>
      <c r="E504" s="51" t="s">
        <v>15</v>
      </c>
      <c r="F504" s="51" t="s">
        <v>15</v>
      </c>
      <c r="G504" s="51"/>
      <c r="H504" s="38"/>
      <c r="I504" s="39"/>
      <c r="J504" s="39"/>
    </row>
    <row r="505" spans="1:10" s="40" customFormat="1" x14ac:dyDescent="0.35">
      <c r="A505" s="51"/>
      <c r="B505" s="51"/>
      <c r="C505" s="37"/>
      <c r="D505" s="37"/>
      <c r="E505" s="51" t="s">
        <v>15</v>
      </c>
      <c r="F505" s="51" t="s">
        <v>15</v>
      </c>
      <c r="G505" s="51"/>
      <c r="H505" s="38"/>
      <c r="I505" s="39"/>
      <c r="J505" s="39"/>
    </row>
    <row r="506" spans="1:10" s="40" customFormat="1" x14ac:dyDescent="0.35">
      <c r="A506" s="51"/>
      <c r="B506" s="51"/>
      <c r="C506" s="37"/>
      <c r="D506" s="37"/>
      <c r="E506" s="51" t="s">
        <v>15</v>
      </c>
      <c r="F506" s="51" t="s">
        <v>15</v>
      </c>
      <c r="G506" s="51"/>
      <c r="H506" s="38"/>
      <c r="I506" s="39"/>
      <c r="J506" s="39"/>
    </row>
    <row r="507" spans="1:10" s="40" customFormat="1" x14ac:dyDescent="0.35">
      <c r="A507" s="51"/>
      <c r="B507" s="51"/>
      <c r="C507" s="37"/>
      <c r="D507" s="37"/>
      <c r="E507" s="51" t="s">
        <v>15</v>
      </c>
      <c r="F507" s="51" t="s">
        <v>15</v>
      </c>
      <c r="G507" s="51"/>
      <c r="H507" s="38"/>
      <c r="I507" s="39"/>
      <c r="J507" s="39"/>
    </row>
    <row r="508" spans="1:10" s="40" customFormat="1" x14ac:dyDescent="0.35">
      <c r="A508" s="51"/>
      <c r="B508" s="51"/>
      <c r="C508" s="37"/>
      <c r="D508" s="37"/>
      <c r="E508" s="51" t="s">
        <v>15</v>
      </c>
      <c r="F508" s="51" t="s">
        <v>15</v>
      </c>
      <c r="G508" s="51"/>
      <c r="H508" s="38"/>
      <c r="I508" s="39"/>
      <c r="J508" s="39"/>
    </row>
    <row r="509" spans="1:10" s="40" customFormat="1" x14ac:dyDescent="0.35">
      <c r="A509" s="51"/>
      <c r="B509" s="51"/>
      <c r="C509" s="37"/>
      <c r="D509" s="37"/>
      <c r="E509" s="51" t="s">
        <v>15</v>
      </c>
      <c r="F509" s="51" t="s">
        <v>15</v>
      </c>
      <c r="G509" s="51"/>
      <c r="H509" s="38"/>
      <c r="I509" s="39"/>
      <c r="J509" s="39"/>
    </row>
    <row r="510" spans="1:10" s="40" customFormat="1" x14ac:dyDescent="0.35">
      <c r="A510" s="51"/>
      <c r="B510" s="51"/>
      <c r="C510" s="37"/>
      <c r="D510" s="37"/>
      <c r="E510" s="51" t="s">
        <v>15</v>
      </c>
      <c r="F510" s="51" t="s">
        <v>15</v>
      </c>
      <c r="G510" s="51"/>
      <c r="H510" s="38"/>
      <c r="I510" s="39"/>
      <c r="J510" s="39"/>
    </row>
    <row r="511" spans="1:10" s="40" customFormat="1" x14ac:dyDescent="0.35">
      <c r="A511" s="51"/>
      <c r="B511" s="51"/>
      <c r="C511" s="37"/>
      <c r="D511" s="37"/>
      <c r="E511" s="51" t="s">
        <v>15</v>
      </c>
      <c r="F511" s="51" t="s">
        <v>15</v>
      </c>
      <c r="G511" s="51"/>
      <c r="H511" s="38"/>
      <c r="I511" s="39"/>
      <c r="J511" s="39"/>
    </row>
    <row r="512" spans="1:10" s="40" customFormat="1" x14ac:dyDescent="0.35">
      <c r="A512" s="51"/>
      <c r="B512" s="51"/>
      <c r="C512" s="37"/>
      <c r="D512" s="37"/>
      <c r="E512" s="51" t="s">
        <v>15</v>
      </c>
      <c r="F512" s="51" t="s">
        <v>15</v>
      </c>
      <c r="G512" s="51"/>
      <c r="H512" s="38"/>
      <c r="I512" s="39"/>
      <c r="J512" s="39"/>
    </row>
    <row r="513" spans="1:10" s="40" customFormat="1" x14ac:dyDescent="0.35">
      <c r="A513" s="51"/>
      <c r="B513" s="51"/>
      <c r="C513" s="37"/>
      <c r="D513" s="37"/>
      <c r="E513" s="51" t="s">
        <v>15</v>
      </c>
      <c r="F513" s="51" t="s">
        <v>15</v>
      </c>
      <c r="G513" s="51"/>
      <c r="H513" s="38"/>
      <c r="I513" s="39"/>
      <c r="J513" s="39"/>
    </row>
    <row r="514" spans="1:10" s="40" customFormat="1" x14ac:dyDescent="0.35">
      <c r="A514" s="51"/>
      <c r="B514" s="51"/>
      <c r="C514" s="37"/>
      <c r="D514" s="37"/>
      <c r="E514" s="51" t="s">
        <v>15</v>
      </c>
      <c r="F514" s="51" t="s">
        <v>15</v>
      </c>
      <c r="G514" s="51"/>
      <c r="H514" s="38"/>
      <c r="I514" s="39"/>
      <c r="J514" s="39"/>
    </row>
    <row r="515" spans="1:10" s="40" customFormat="1" x14ac:dyDescent="0.35">
      <c r="A515" s="51"/>
      <c r="B515" s="51"/>
      <c r="C515" s="37"/>
      <c r="D515" s="37"/>
      <c r="E515" s="51" t="s">
        <v>15</v>
      </c>
      <c r="F515" s="51" t="s">
        <v>15</v>
      </c>
      <c r="G515" s="51"/>
      <c r="H515" s="38"/>
      <c r="I515" s="39"/>
      <c r="J515" s="39"/>
    </row>
    <row r="516" spans="1:10" s="40" customFormat="1" x14ac:dyDescent="0.35">
      <c r="A516" s="51"/>
      <c r="B516" s="51"/>
      <c r="C516" s="37"/>
      <c r="D516" s="37"/>
      <c r="E516" s="51" t="s">
        <v>15</v>
      </c>
      <c r="F516" s="51" t="s">
        <v>15</v>
      </c>
      <c r="G516" s="51"/>
      <c r="H516" s="38"/>
      <c r="I516" s="39"/>
      <c r="J516" s="39"/>
    </row>
    <row r="517" spans="1:10" s="40" customFormat="1" x14ac:dyDescent="0.35">
      <c r="A517" s="51"/>
      <c r="B517" s="51"/>
      <c r="C517" s="37"/>
      <c r="D517" s="37"/>
      <c r="E517" s="51" t="s">
        <v>15</v>
      </c>
      <c r="F517" s="51" t="s">
        <v>15</v>
      </c>
      <c r="G517" s="51"/>
      <c r="H517" s="38"/>
      <c r="I517" s="39"/>
      <c r="J517" s="39"/>
    </row>
    <row r="518" spans="1:10" s="40" customFormat="1" x14ac:dyDescent="0.35">
      <c r="A518" s="51"/>
      <c r="B518" s="51"/>
      <c r="C518" s="37"/>
      <c r="D518" s="37"/>
      <c r="E518" s="51" t="s">
        <v>15</v>
      </c>
      <c r="F518" s="51" t="s">
        <v>15</v>
      </c>
      <c r="G518" s="51"/>
      <c r="H518" s="38"/>
      <c r="I518" s="39"/>
      <c r="J518" s="39"/>
    </row>
    <row r="519" spans="1:10" s="40" customFormat="1" x14ac:dyDescent="0.35">
      <c r="A519" s="51"/>
      <c r="B519" s="51"/>
      <c r="C519" s="37"/>
      <c r="D519" s="37"/>
      <c r="E519" s="51" t="s">
        <v>15</v>
      </c>
      <c r="F519" s="51" t="s">
        <v>15</v>
      </c>
      <c r="G519" s="51"/>
      <c r="H519" s="38"/>
      <c r="I519" s="39"/>
      <c r="J519" s="39"/>
    </row>
    <row r="520" spans="1:10" s="40" customFormat="1" x14ac:dyDescent="0.35">
      <c r="A520" s="51"/>
      <c r="B520" s="51"/>
      <c r="C520" s="37"/>
      <c r="D520" s="37"/>
      <c r="E520" s="51" t="s">
        <v>15</v>
      </c>
      <c r="F520" s="51" t="s">
        <v>15</v>
      </c>
      <c r="G520" s="51"/>
      <c r="H520" s="38"/>
      <c r="I520" s="39"/>
      <c r="J520" s="39"/>
    </row>
    <row r="521" spans="1:10" s="40" customFormat="1" x14ac:dyDescent="0.35">
      <c r="A521" s="51"/>
      <c r="B521" s="51"/>
      <c r="C521" s="37"/>
      <c r="D521" s="37"/>
      <c r="E521" s="51" t="s">
        <v>15</v>
      </c>
      <c r="F521" s="51" t="s">
        <v>15</v>
      </c>
      <c r="G521" s="51"/>
      <c r="H521" s="38"/>
      <c r="I521" s="39"/>
      <c r="J521" s="39"/>
    </row>
    <row r="522" spans="1:10" s="40" customFormat="1" x14ac:dyDescent="0.35">
      <c r="A522" s="51"/>
      <c r="B522" s="51"/>
      <c r="C522" s="37"/>
      <c r="D522" s="37"/>
      <c r="E522" s="51" t="s">
        <v>15</v>
      </c>
      <c r="F522" s="51" t="s">
        <v>15</v>
      </c>
      <c r="G522" s="51"/>
      <c r="H522" s="38"/>
      <c r="I522" s="39"/>
      <c r="J522" s="39"/>
    </row>
    <row r="523" spans="1:10" s="40" customFormat="1" x14ac:dyDescent="0.35">
      <c r="A523" s="51"/>
      <c r="B523" s="51"/>
      <c r="C523" s="37"/>
      <c r="D523" s="37"/>
      <c r="E523" s="51" t="s">
        <v>15</v>
      </c>
      <c r="F523" s="51" t="s">
        <v>15</v>
      </c>
      <c r="G523" s="51"/>
      <c r="H523" s="38"/>
      <c r="I523" s="39"/>
      <c r="J523" s="39"/>
    </row>
    <row r="524" spans="1:10" s="40" customFormat="1" x14ac:dyDescent="0.35">
      <c r="A524" s="51"/>
      <c r="B524" s="51"/>
      <c r="C524" s="37"/>
      <c r="D524" s="37"/>
      <c r="E524" s="51" t="s">
        <v>15</v>
      </c>
      <c r="F524" s="51" t="s">
        <v>15</v>
      </c>
      <c r="G524" s="51"/>
      <c r="H524" s="38"/>
      <c r="I524" s="39"/>
      <c r="J524" s="39"/>
    </row>
    <row r="525" spans="1:10" s="40" customFormat="1" x14ac:dyDescent="0.35">
      <c r="A525" s="51"/>
      <c r="B525" s="51"/>
      <c r="C525" s="37"/>
      <c r="D525" s="37"/>
      <c r="E525" s="51" t="s">
        <v>15</v>
      </c>
      <c r="F525" s="51" t="s">
        <v>15</v>
      </c>
      <c r="G525" s="51"/>
      <c r="H525" s="38"/>
      <c r="I525" s="39"/>
      <c r="J525" s="39"/>
    </row>
    <row r="526" spans="1:10" s="40" customFormat="1" x14ac:dyDescent="0.35">
      <c r="A526" s="51"/>
      <c r="B526" s="51"/>
      <c r="C526" s="37"/>
      <c r="D526" s="37"/>
      <c r="E526" s="51" t="s">
        <v>15</v>
      </c>
      <c r="F526" s="51" t="s">
        <v>15</v>
      </c>
      <c r="G526" s="51"/>
      <c r="H526" s="38"/>
      <c r="I526" s="39"/>
      <c r="J526" s="39"/>
    </row>
    <row r="527" spans="1:10" s="40" customFormat="1" x14ac:dyDescent="0.35">
      <c r="A527" s="51"/>
      <c r="B527" s="51"/>
      <c r="C527" s="37"/>
      <c r="D527" s="37"/>
      <c r="E527" s="51" t="s">
        <v>15</v>
      </c>
      <c r="F527" s="51" t="s">
        <v>15</v>
      </c>
      <c r="G527" s="51"/>
      <c r="H527" s="38"/>
      <c r="I527" s="39"/>
      <c r="J527" s="39"/>
    </row>
    <row r="528" spans="1:10" s="40" customFormat="1" x14ac:dyDescent="0.35">
      <c r="A528" s="51"/>
      <c r="B528" s="51"/>
      <c r="C528" s="37"/>
      <c r="D528" s="37"/>
      <c r="E528" s="51" t="s">
        <v>15</v>
      </c>
      <c r="F528" s="51" t="s">
        <v>15</v>
      </c>
      <c r="G528" s="51"/>
      <c r="H528" s="38"/>
      <c r="I528" s="39"/>
      <c r="J528" s="39"/>
    </row>
    <row r="529" spans="1:10" s="40" customFormat="1" x14ac:dyDescent="0.35">
      <c r="A529" s="51"/>
      <c r="B529" s="51"/>
      <c r="C529" s="37"/>
      <c r="D529" s="37"/>
      <c r="E529" s="51" t="s">
        <v>15</v>
      </c>
      <c r="F529" s="51" t="s">
        <v>15</v>
      </c>
      <c r="G529" s="51"/>
      <c r="H529" s="38"/>
      <c r="I529" s="39"/>
      <c r="J529" s="39"/>
    </row>
    <row r="530" spans="1:10" s="40" customFormat="1" x14ac:dyDescent="0.35">
      <c r="A530" s="51"/>
      <c r="B530" s="51"/>
      <c r="C530" s="37"/>
      <c r="D530" s="37"/>
      <c r="E530" s="51" t="s">
        <v>15</v>
      </c>
      <c r="F530" s="51" t="s">
        <v>15</v>
      </c>
      <c r="G530" s="51"/>
      <c r="H530" s="38"/>
      <c r="I530" s="39"/>
      <c r="J530" s="39"/>
    </row>
    <row r="531" spans="1:10" s="40" customFormat="1" x14ac:dyDescent="0.35">
      <c r="A531" s="51"/>
      <c r="B531" s="51"/>
      <c r="C531" s="37"/>
      <c r="D531" s="37"/>
      <c r="E531" s="51" t="s">
        <v>15</v>
      </c>
      <c r="F531" s="51" t="s">
        <v>15</v>
      </c>
      <c r="G531" s="51"/>
      <c r="H531" s="38"/>
      <c r="I531" s="39"/>
      <c r="J531" s="39"/>
    </row>
    <row r="532" spans="1:10" s="40" customFormat="1" x14ac:dyDescent="0.35">
      <c r="A532" s="51"/>
      <c r="B532" s="51"/>
      <c r="C532" s="37"/>
      <c r="D532" s="37"/>
      <c r="E532" s="51" t="s">
        <v>15</v>
      </c>
      <c r="F532" s="51" t="s">
        <v>15</v>
      </c>
      <c r="G532" s="51"/>
      <c r="H532" s="38"/>
      <c r="I532" s="39"/>
      <c r="J532" s="39"/>
    </row>
    <row r="533" spans="1:10" s="40" customFormat="1" x14ac:dyDescent="0.35">
      <c r="A533" s="51"/>
      <c r="B533" s="51"/>
      <c r="C533" s="37"/>
      <c r="D533" s="37"/>
      <c r="E533" s="51" t="s">
        <v>15</v>
      </c>
      <c r="F533" s="51" t="s">
        <v>15</v>
      </c>
      <c r="G533" s="51"/>
      <c r="H533" s="38"/>
      <c r="I533" s="39"/>
      <c r="J533" s="39"/>
    </row>
    <row r="534" spans="1:10" s="40" customFormat="1" x14ac:dyDescent="0.35">
      <c r="A534" s="51"/>
      <c r="B534" s="51"/>
      <c r="C534" s="37"/>
      <c r="D534" s="37"/>
      <c r="E534" s="51" t="s">
        <v>15</v>
      </c>
      <c r="F534" s="51" t="s">
        <v>15</v>
      </c>
      <c r="G534" s="51"/>
      <c r="H534" s="38"/>
      <c r="I534" s="39"/>
      <c r="J534" s="39"/>
    </row>
    <row r="535" spans="1:10" s="40" customFormat="1" x14ac:dyDescent="0.35">
      <c r="A535" s="51"/>
      <c r="B535" s="51"/>
      <c r="C535" s="37"/>
      <c r="D535" s="37"/>
      <c r="E535" s="51" t="s">
        <v>15</v>
      </c>
      <c r="F535" s="51" t="s">
        <v>15</v>
      </c>
      <c r="G535" s="51"/>
      <c r="H535" s="38"/>
      <c r="I535" s="39"/>
      <c r="J535" s="39"/>
    </row>
    <row r="536" spans="1:10" s="40" customFormat="1" x14ac:dyDescent="0.35">
      <c r="A536" s="51"/>
      <c r="B536" s="51"/>
      <c r="C536" s="37"/>
      <c r="D536" s="37"/>
      <c r="E536" s="51" t="s">
        <v>15</v>
      </c>
      <c r="F536" s="51" t="s">
        <v>15</v>
      </c>
      <c r="G536" s="51"/>
      <c r="H536" s="38"/>
      <c r="I536" s="39"/>
      <c r="J536" s="39"/>
    </row>
    <row r="537" spans="1:10" s="40" customFormat="1" x14ac:dyDescent="0.35">
      <c r="A537" s="51"/>
      <c r="B537" s="51"/>
      <c r="C537" s="37"/>
      <c r="D537" s="37"/>
      <c r="E537" s="51" t="s">
        <v>15</v>
      </c>
      <c r="F537" s="51" t="s">
        <v>15</v>
      </c>
      <c r="G537" s="51"/>
      <c r="H537" s="38"/>
      <c r="I537" s="39"/>
      <c r="J537" s="39"/>
    </row>
    <row r="538" spans="1:10" s="40" customFormat="1" x14ac:dyDescent="0.35">
      <c r="A538" s="51"/>
      <c r="B538" s="51"/>
      <c r="C538" s="37"/>
      <c r="D538" s="37"/>
      <c r="E538" s="51" t="s">
        <v>15</v>
      </c>
      <c r="F538" s="51" t="s">
        <v>15</v>
      </c>
      <c r="G538" s="51"/>
      <c r="H538" s="38"/>
      <c r="I538" s="39"/>
      <c r="J538" s="39"/>
    </row>
    <row r="539" spans="1:10" s="40" customFormat="1" x14ac:dyDescent="0.35">
      <c r="A539" s="51"/>
      <c r="B539" s="51"/>
      <c r="C539" s="37"/>
      <c r="D539" s="37"/>
      <c r="E539" s="51" t="s">
        <v>15</v>
      </c>
      <c r="F539" s="51" t="s">
        <v>15</v>
      </c>
      <c r="G539" s="51"/>
      <c r="H539" s="38"/>
      <c r="I539" s="39"/>
      <c r="J539" s="39"/>
    </row>
    <row r="540" spans="1:10" s="40" customFormat="1" x14ac:dyDescent="0.35">
      <c r="A540" s="51"/>
      <c r="B540" s="51"/>
      <c r="C540" s="37"/>
      <c r="D540" s="37"/>
      <c r="E540" s="51" t="s">
        <v>15</v>
      </c>
      <c r="F540" s="51" t="s">
        <v>15</v>
      </c>
      <c r="G540" s="51"/>
      <c r="H540" s="38"/>
      <c r="I540" s="39"/>
      <c r="J540" s="39"/>
    </row>
    <row r="541" spans="1:10" s="40" customFormat="1" x14ac:dyDescent="0.35">
      <c r="A541" s="51"/>
      <c r="B541" s="51"/>
      <c r="C541" s="37"/>
      <c r="D541" s="37"/>
      <c r="E541" s="51" t="s">
        <v>15</v>
      </c>
      <c r="F541" s="51" t="s">
        <v>15</v>
      </c>
      <c r="G541" s="51"/>
      <c r="H541" s="38"/>
      <c r="I541" s="39"/>
      <c r="J541" s="39"/>
    </row>
    <row r="542" spans="1:10" s="40" customFormat="1" x14ac:dyDescent="0.35">
      <c r="A542" s="51"/>
      <c r="B542" s="51"/>
      <c r="C542" s="37"/>
      <c r="D542" s="37"/>
      <c r="E542" s="51" t="s">
        <v>15</v>
      </c>
      <c r="F542" s="51" t="s">
        <v>15</v>
      </c>
      <c r="G542" s="51"/>
      <c r="H542" s="38"/>
      <c r="I542" s="39"/>
      <c r="J542" s="39"/>
    </row>
    <row r="543" spans="1:10" s="40" customFormat="1" x14ac:dyDescent="0.35">
      <c r="A543" s="51"/>
      <c r="B543" s="51"/>
      <c r="C543" s="37"/>
      <c r="D543" s="37"/>
      <c r="E543" s="51" t="s">
        <v>15</v>
      </c>
      <c r="F543" s="51" t="s">
        <v>15</v>
      </c>
      <c r="G543" s="51"/>
      <c r="H543" s="38"/>
      <c r="I543" s="39"/>
      <c r="J543" s="39"/>
    </row>
    <row r="544" spans="1:10" s="40" customFormat="1" x14ac:dyDescent="0.35">
      <c r="A544" s="51"/>
      <c r="B544" s="51"/>
      <c r="C544" s="37"/>
      <c r="D544" s="37"/>
      <c r="E544" s="51" t="s">
        <v>15</v>
      </c>
      <c r="F544" s="51" t="s">
        <v>15</v>
      </c>
      <c r="G544" s="51"/>
      <c r="H544" s="38"/>
      <c r="I544" s="39"/>
      <c r="J544" s="39"/>
    </row>
    <row r="545" spans="1:10" s="40" customFormat="1" x14ac:dyDescent="0.35">
      <c r="A545" s="51"/>
      <c r="B545" s="51"/>
      <c r="C545" s="37"/>
      <c r="D545" s="37"/>
      <c r="E545" s="51" t="s">
        <v>15</v>
      </c>
      <c r="F545" s="51" t="s">
        <v>15</v>
      </c>
      <c r="G545" s="51"/>
      <c r="H545" s="38"/>
      <c r="I545" s="39"/>
      <c r="J545" s="39"/>
    </row>
    <row r="546" spans="1:10" s="40" customFormat="1" x14ac:dyDescent="0.35">
      <c r="A546" s="51"/>
      <c r="B546" s="51"/>
      <c r="C546" s="37"/>
      <c r="D546" s="37"/>
      <c r="E546" s="51" t="s">
        <v>15</v>
      </c>
      <c r="F546" s="51" t="s">
        <v>15</v>
      </c>
      <c r="G546" s="51"/>
      <c r="H546" s="38"/>
      <c r="I546" s="39"/>
      <c r="J546" s="39"/>
    </row>
    <row r="547" spans="1:10" s="40" customFormat="1" x14ac:dyDescent="0.35">
      <c r="A547" s="51"/>
      <c r="B547" s="51"/>
      <c r="C547" s="37"/>
      <c r="D547" s="37"/>
      <c r="E547" s="51" t="s">
        <v>15</v>
      </c>
      <c r="F547" s="51" t="s">
        <v>15</v>
      </c>
      <c r="G547" s="51"/>
      <c r="H547" s="38"/>
      <c r="I547" s="39"/>
      <c r="J547" s="39"/>
    </row>
    <row r="548" spans="1:10" s="40" customFormat="1" x14ac:dyDescent="0.35">
      <c r="A548" s="51"/>
      <c r="B548" s="51"/>
      <c r="C548" s="37"/>
      <c r="D548" s="37"/>
      <c r="E548" s="51" t="s">
        <v>15</v>
      </c>
      <c r="F548" s="51" t="s">
        <v>15</v>
      </c>
      <c r="G548" s="51"/>
      <c r="H548" s="38"/>
      <c r="I548" s="39"/>
      <c r="J548" s="39"/>
    </row>
    <row r="549" spans="1:10" s="40" customFormat="1" x14ac:dyDescent="0.35">
      <c r="A549" s="51"/>
      <c r="B549" s="51"/>
      <c r="C549" s="37"/>
      <c r="D549" s="37"/>
      <c r="E549" s="51" t="s">
        <v>15</v>
      </c>
      <c r="F549" s="51" t="s">
        <v>15</v>
      </c>
      <c r="G549" s="51"/>
      <c r="H549" s="38"/>
      <c r="I549" s="39"/>
      <c r="J549" s="39"/>
    </row>
    <row r="550" spans="1:10" s="40" customFormat="1" x14ac:dyDescent="0.35">
      <c r="A550" s="51"/>
      <c r="B550" s="51"/>
      <c r="C550" s="37"/>
      <c r="D550" s="37"/>
      <c r="E550" s="51" t="s">
        <v>15</v>
      </c>
      <c r="F550" s="51" t="s">
        <v>15</v>
      </c>
      <c r="G550" s="51"/>
      <c r="H550" s="38"/>
      <c r="I550" s="39"/>
      <c r="J550" s="39"/>
    </row>
    <row r="551" spans="1:10" s="40" customFormat="1" x14ac:dyDescent="0.35">
      <c r="A551" s="51"/>
      <c r="B551" s="51"/>
      <c r="C551" s="37"/>
      <c r="D551" s="37"/>
      <c r="E551" s="51" t="s">
        <v>15</v>
      </c>
      <c r="F551" s="51" t="s">
        <v>15</v>
      </c>
      <c r="G551" s="51"/>
      <c r="H551" s="38"/>
      <c r="I551" s="39"/>
      <c r="J551" s="39"/>
    </row>
    <row r="552" spans="1:10" s="40" customFormat="1" x14ac:dyDescent="0.35">
      <c r="A552" s="51"/>
      <c r="B552" s="51"/>
      <c r="C552" s="37"/>
      <c r="D552" s="37"/>
      <c r="E552" s="51" t="s">
        <v>15</v>
      </c>
      <c r="F552" s="51" t="s">
        <v>15</v>
      </c>
      <c r="G552" s="51"/>
      <c r="H552" s="38"/>
      <c r="I552" s="39"/>
      <c r="J552" s="39"/>
    </row>
    <row r="553" spans="1:10" s="40" customFormat="1" x14ac:dyDescent="0.35">
      <c r="A553" s="51"/>
      <c r="B553" s="51"/>
      <c r="C553" s="37"/>
      <c r="D553" s="37"/>
      <c r="E553" s="51" t="s">
        <v>15</v>
      </c>
      <c r="F553" s="51" t="s">
        <v>15</v>
      </c>
      <c r="G553" s="51"/>
      <c r="H553" s="38"/>
      <c r="I553" s="39"/>
      <c r="J553" s="39"/>
    </row>
    <row r="554" spans="1:10" s="40" customFormat="1" x14ac:dyDescent="0.35">
      <c r="A554" s="51"/>
      <c r="B554" s="51"/>
      <c r="C554" s="37"/>
      <c r="D554" s="37"/>
      <c r="E554" s="51" t="s">
        <v>15</v>
      </c>
      <c r="F554" s="51" t="s">
        <v>15</v>
      </c>
      <c r="G554" s="51"/>
      <c r="H554" s="38"/>
      <c r="I554" s="39"/>
      <c r="J554" s="39"/>
    </row>
    <row r="555" spans="1:10" s="40" customFormat="1" x14ac:dyDescent="0.35">
      <c r="A555" s="51"/>
      <c r="B555" s="51"/>
      <c r="C555" s="37"/>
      <c r="D555" s="37"/>
      <c r="E555" s="51" t="s">
        <v>15</v>
      </c>
      <c r="F555" s="51" t="s">
        <v>15</v>
      </c>
      <c r="G555" s="51"/>
      <c r="H555" s="38"/>
      <c r="I555" s="39"/>
      <c r="J555" s="39"/>
    </row>
    <row r="556" spans="1:10" s="40" customFormat="1" x14ac:dyDescent="0.35">
      <c r="A556" s="51"/>
      <c r="B556" s="51"/>
      <c r="C556" s="37"/>
      <c r="D556" s="37"/>
      <c r="E556" s="51" t="s">
        <v>15</v>
      </c>
      <c r="F556" s="51" t="s">
        <v>15</v>
      </c>
      <c r="G556" s="51"/>
      <c r="H556" s="38"/>
      <c r="I556" s="39"/>
      <c r="J556" s="39"/>
    </row>
    <row r="557" spans="1:10" s="40" customFormat="1" x14ac:dyDescent="0.35">
      <c r="A557" s="51"/>
      <c r="B557" s="51"/>
      <c r="C557" s="37"/>
      <c r="D557" s="37"/>
      <c r="E557" s="51" t="s">
        <v>15</v>
      </c>
      <c r="F557" s="51" t="s">
        <v>15</v>
      </c>
      <c r="G557" s="51"/>
      <c r="H557" s="38"/>
      <c r="I557" s="39"/>
      <c r="J557" s="39"/>
    </row>
    <row r="558" spans="1:10" s="40" customFormat="1" x14ac:dyDescent="0.35">
      <c r="A558" s="51"/>
      <c r="B558" s="51"/>
      <c r="C558" s="37"/>
      <c r="D558" s="37"/>
      <c r="E558" s="51" t="s">
        <v>15</v>
      </c>
      <c r="F558" s="51" t="s">
        <v>15</v>
      </c>
      <c r="G558" s="51"/>
      <c r="H558" s="38"/>
      <c r="I558" s="39"/>
      <c r="J558" s="39"/>
    </row>
    <row r="559" spans="1:10" s="40" customFormat="1" x14ac:dyDescent="0.35">
      <c r="A559" s="51"/>
      <c r="B559" s="51"/>
      <c r="C559" s="37"/>
      <c r="D559" s="37"/>
      <c r="E559" s="51" t="s">
        <v>15</v>
      </c>
      <c r="F559" s="51" t="s">
        <v>15</v>
      </c>
      <c r="G559" s="51"/>
      <c r="H559" s="38"/>
      <c r="I559" s="39"/>
      <c r="J559" s="39"/>
    </row>
    <row r="560" spans="1:10" s="40" customFormat="1" x14ac:dyDescent="0.35">
      <c r="A560" s="51"/>
      <c r="B560" s="51"/>
      <c r="C560" s="37"/>
      <c r="D560" s="37"/>
      <c r="E560" s="51" t="s">
        <v>15</v>
      </c>
      <c r="F560" s="51" t="s">
        <v>15</v>
      </c>
      <c r="G560" s="51"/>
      <c r="H560" s="38"/>
      <c r="I560" s="39"/>
      <c r="J560" s="39"/>
    </row>
    <row r="561" spans="1:10" s="40" customFormat="1" x14ac:dyDescent="0.35">
      <c r="A561" s="51"/>
      <c r="B561" s="51"/>
      <c r="C561" s="37"/>
      <c r="D561" s="37"/>
      <c r="E561" s="51" t="s">
        <v>15</v>
      </c>
      <c r="F561" s="51" t="s">
        <v>15</v>
      </c>
      <c r="G561" s="51"/>
      <c r="H561" s="38"/>
      <c r="I561" s="39"/>
      <c r="J561" s="39"/>
    </row>
    <row r="562" spans="1:10" s="40" customFormat="1" x14ac:dyDescent="0.35">
      <c r="A562" s="51"/>
      <c r="B562" s="51"/>
      <c r="C562" s="37"/>
      <c r="D562" s="37"/>
      <c r="E562" s="51" t="s">
        <v>15</v>
      </c>
      <c r="F562" s="51" t="s">
        <v>15</v>
      </c>
      <c r="G562" s="51"/>
      <c r="H562" s="38"/>
      <c r="I562" s="39"/>
      <c r="J562" s="39"/>
    </row>
    <row r="563" spans="1:10" s="40" customFormat="1" x14ac:dyDescent="0.35">
      <c r="A563" s="51"/>
      <c r="B563" s="51"/>
      <c r="C563" s="37"/>
      <c r="D563" s="37"/>
      <c r="E563" s="51" t="s">
        <v>15</v>
      </c>
      <c r="F563" s="51" t="s">
        <v>15</v>
      </c>
      <c r="G563" s="51"/>
      <c r="H563" s="38"/>
      <c r="I563" s="39"/>
      <c r="J563" s="39"/>
    </row>
    <row r="564" spans="1:10" s="40" customFormat="1" x14ac:dyDescent="0.35">
      <c r="A564" s="51"/>
      <c r="B564" s="51"/>
      <c r="C564" s="37"/>
      <c r="D564" s="37"/>
      <c r="E564" s="51" t="s">
        <v>15</v>
      </c>
      <c r="F564" s="51" t="s">
        <v>15</v>
      </c>
      <c r="G564" s="51"/>
      <c r="H564" s="38"/>
      <c r="I564" s="39"/>
      <c r="J564" s="39"/>
    </row>
    <row r="565" spans="1:10" s="40" customFormat="1" x14ac:dyDescent="0.35">
      <c r="A565" s="51"/>
      <c r="B565" s="51"/>
      <c r="C565" s="37"/>
      <c r="D565" s="37"/>
      <c r="E565" s="51" t="s">
        <v>15</v>
      </c>
      <c r="F565" s="51" t="s">
        <v>15</v>
      </c>
      <c r="G565" s="51"/>
      <c r="H565" s="38"/>
      <c r="I565" s="39"/>
      <c r="J565" s="39"/>
    </row>
    <row r="566" spans="1:10" s="40" customFormat="1" x14ac:dyDescent="0.35">
      <c r="A566" s="51"/>
      <c r="B566" s="51"/>
      <c r="C566" s="37"/>
      <c r="D566" s="37"/>
      <c r="E566" s="51" t="s">
        <v>15</v>
      </c>
      <c r="F566" s="51" t="s">
        <v>15</v>
      </c>
      <c r="G566" s="51"/>
      <c r="H566" s="38"/>
      <c r="I566" s="39"/>
      <c r="J566" s="39"/>
    </row>
    <row r="567" spans="1:10" s="40" customFormat="1" x14ac:dyDescent="0.35">
      <c r="A567" s="51"/>
      <c r="B567" s="51"/>
      <c r="C567" s="37"/>
      <c r="D567" s="37"/>
      <c r="E567" s="51" t="s">
        <v>15</v>
      </c>
      <c r="F567" s="51" t="s">
        <v>15</v>
      </c>
      <c r="G567" s="51"/>
      <c r="H567" s="38"/>
      <c r="I567" s="39"/>
      <c r="J567" s="39"/>
    </row>
    <row r="568" spans="1:10" s="40" customFormat="1" x14ac:dyDescent="0.35">
      <c r="A568" s="51"/>
      <c r="B568" s="51"/>
      <c r="C568" s="37"/>
      <c r="D568" s="37"/>
      <c r="E568" s="51" t="s">
        <v>15</v>
      </c>
      <c r="F568" s="51" t="s">
        <v>15</v>
      </c>
      <c r="G568" s="51"/>
      <c r="H568" s="38"/>
      <c r="I568" s="39"/>
      <c r="J568" s="39"/>
    </row>
    <row r="569" spans="1:10" s="40" customFormat="1" x14ac:dyDescent="0.35">
      <c r="A569" s="51"/>
      <c r="B569" s="51"/>
      <c r="C569" s="37"/>
      <c r="D569" s="37"/>
      <c r="E569" s="51" t="s">
        <v>15</v>
      </c>
      <c r="F569" s="51" t="s">
        <v>15</v>
      </c>
      <c r="G569" s="51"/>
      <c r="H569" s="38"/>
      <c r="I569" s="39"/>
      <c r="J569" s="39"/>
    </row>
    <row r="570" spans="1:10" s="40" customFormat="1" x14ac:dyDescent="0.35">
      <c r="A570" s="51"/>
      <c r="B570" s="51"/>
      <c r="C570" s="37"/>
      <c r="D570" s="37"/>
      <c r="E570" s="51" t="s">
        <v>15</v>
      </c>
      <c r="F570" s="51" t="s">
        <v>15</v>
      </c>
      <c r="G570" s="51"/>
      <c r="H570" s="38"/>
      <c r="I570" s="39"/>
      <c r="J570" s="39"/>
    </row>
    <row r="571" spans="1:10" s="40" customFormat="1" x14ac:dyDescent="0.35">
      <c r="A571" s="51"/>
      <c r="B571" s="51"/>
      <c r="C571" s="37"/>
      <c r="D571" s="37"/>
      <c r="E571" s="51" t="s">
        <v>15</v>
      </c>
      <c r="F571" s="51" t="s">
        <v>15</v>
      </c>
      <c r="G571" s="51"/>
      <c r="H571" s="38"/>
      <c r="I571" s="39"/>
      <c r="J571" s="39"/>
    </row>
    <row r="572" spans="1:10" s="40" customFormat="1" x14ac:dyDescent="0.35">
      <c r="A572" s="51"/>
      <c r="B572" s="51"/>
      <c r="C572" s="37"/>
      <c r="D572" s="37"/>
      <c r="E572" s="51" t="s">
        <v>15</v>
      </c>
      <c r="F572" s="51" t="s">
        <v>15</v>
      </c>
      <c r="G572" s="51"/>
      <c r="H572" s="38"/>
      <c r="I572" s="39"/>
      <c r="J572" s="39"/>
    </row>
    <row r="573" spans="1:10" s="40" customFormat="1" x14ac:dyDescent="0.35">
      <c r="A573" s="51"/>
      <c r="B573" s="51"/>
      <c r="C573" s="37"/>
      <c r="D573" s="37"/>
      <c r="E573" s="51" t="s">
        <v>15</v>
      </c>
      <c r="F573" s="51" t="s">
        <v>15</v>
      </c>
      <c r="G573" s="51"/>
      <c r="H573" s="38"/>
      <c r="I573" s="39"/>
      <c r="J573" s="39"/>
    </row>
    <row r="574" spans="1:10" s="40" customFormat="1" x14ac:dyDescent="0.35">
      <c r="A574" s="51"/>
      <c r="B574" s="51"/>
      <c r="C574" s="37"/>
      <c r="D574" s="37"/>
      <c r="E574" s="51" t="s">
        <v>15</v>
      </c>
      <c r="F574" s="51" t="s">
        <v>15</v>
      </c>
      <c r="G574" s="51"/>
      <c r="H574" s="38"/>
      <c r="I574" s="39"/>
      <c r="J574" s="39"/>
    </row>
    <row r="575" spans="1:10" s="40" customFormat="1" x14ac:dyDescent="0.35">
      <c r="A575" s="51"/>
      <c r="B575" s="51"/>
      <c r="C575" s="37"/>
      <c r="D575" s="37"/>
      <c r="E575" s="51" t="s">
        <v>15</v>
      </c>
      <c r="F575" s="51" t="s">
        <v>15</v>
      </c>
      <c r="G575" s="51"/>
      <c r="H575" s="38"/>
      <c r="I575" s="39"/>
      <c r="J575" s="39"/>
    </row>
    <row r="576" spans="1:10" s="40" customFormat="1" x14ac:dyDescent="0.35">
      <c r="A576" s="51"/>
      <c r="B576" s="51"/>
      <c r="C576" s="37"/>
      <c r="D576" s="37"/>
      <c r="E576" s="51" t="s">
        <v>15</v>
      </c>
      <c r="F576" s="51" t="s">
        <v>15</v>
      </c>
      <c r="G576" s="51"/>
      <c r="H576" s="38"/>
      <c r="I576" s="39"/>
      <c r="J576" s="39"/>
    </row>
    <row r="577" spans="1:10" s="40" customFormat="1" x14ac:dyDescent="0.35">
      <c r="A577" s="51"/>
      <c r="B577" s="51"/>
      <c r="C577" s="37"/>
      <c r="D577" s="37"/>
      <c r="E577" s="51" t="s">
        <v>15</v>
      </c>
      <c r="F577" s="51" t="s">
        <v>15</v>
      </c>
      <c r="G577" s="51"/>
      <c r="H577" s="38"/>
      <c r="I577" s="39"/>
      <c r="J577" s="39"/>
    </row>
    <row r="578" spans="1:10" s="40" customFormat="1" x14ac:dyDescent="0.35">
      <c r="A578" s="51"/>
      <c r="B578" s="51"/>
      <c r="C578" s="37"/>
      <c r="D578" s="37"/>
      <c r="E578" s="51" t="s">
        <v>15</v>
      </c>
      <c r="F578" s="51" t="s">
        <v>15</v>
      </c>
      <c r="G578" s="51"/>
      <c r="H578" s="38"/>
      <c r="I578" s="39"/>
      <c r="J578" s="39"/>
    </row>
    <row r="579" spans="1:10" s="40" customFormat="1" x14ac:dyDescent="0.35">
      <c r="A579" s="51"/>
      <c r="B579" s="51"/>
      <c r="C579" s="37"/>
      <c r="D579" s="37"/>
      <c r="E579" s="51" t="s">
        <v>15</v>
      </c>
      <c r="F579" s="51" t="s">
        <v>15</v>
      </c>
      <c r="G579" s="51"/>
      <c r="H579" s="38"/>
      <c r="I579" s="39"/>
      <c r="J579" s="39"/>
    </row>
    <row r="580" spans="1:10" s="40" customFormat="1" x14ac:dyDescent="0.35">
      <c r="A580" s="51"/>
      <c r="B580" s="51"/>
      <c r="C580" s="37"/>
      <c r="D580" s="37"/>
      <c r="E580" s="51" t="s">
        <v>15</v>
      </c>
      <c r="F580" s="51" t="s">
        <v>15</v>
      </c>
      <c r="G580" s="51"/>
      <c r="H580" s="38"/>
      <c r="I580" s="39"/>
      <c r="J580" s="39"/>
    </row>
    <row r="581" spans="1:10" s="40" customFormat="1" x14ac:dyDescent="0.35">
      <c r="A581" s="51"/>
      <c r="B581" s="51"/>
      <c r="C581" s="37"/>
      <c r="D581" s="37"/>
      <c r="E581" s="51" t="s">
        <v>15</v>
      </c>
      <c r="F581" s="51" t="s">
        <v>15</v>
      </c>
      <c r="G581" s="51"/>
      <c r="H581" s="38"/>
      <c r="I581" s="39"/>
      <c r="J581" s="39"/>
    </row>
    <row r="582" spans="1:10" s="40" customFormat="1" x14ac:dyDescent="0.35">
      <c r="A582" s="51"/>
      <c r="B582" s="51"/>
      <c r="C582" s="37"/>
      <c r="D582" s="37"/>
      <c r="E582" s="51" t="s">
        <v>15</v>
      </c>
      <c r="F582" s="51" t="s">
        <v>15</v>
      </c>
      <c r="G582" s="51"/>
      <c r="H582" s="38"/>
      <c r="I582" s="39"/>
      <c r="J582" s="39"/>
    </row>
    <row r="583" spans="1:10" s="40" customFormat="1" x14ac:dyDescent="0.35">
      <c r="A583" s="51"/>
      <c r="B583" s="51"/>
      <c r="C583" s="37"/>
      <c r="D583" s="37"/>
      <c r="E583" s="51" t="s">
        <v>15</v>
      </c>
      <c r="F583" s="51" t="s">
        <v>15</v>
      </c>
      <c r="G583" s="51"/>
      <c r="H583" s="38"/>
      <c r="I583" s="39"/>
      <c r="J583" s="39"/>
    </row>
    <row r="584" spans="1:10" s="40" customFormat="1" x14ac:dyDescent="0.35">
      <c r="A584" s="51"/>
      <c r="B584" s="51"/>
      <c r="C584" s="37"/>
      <c r="D584" s="37"/>
      <c r="E584" s="51" t="s">
        <v>15</v>
      </c>
      <c r="F584" s="51" t="s">
        <v>15</v>
      </c>
      <c r="G584" s="51"/>
      <c r="H584" s="38"/>
      <c r="I584" s="39"/>
      <c r="J584" s="39"/>
    </row>
    <row r="585" spans="1:10" s="40" customFormat="1" x14ac:dyDescent="0.35">
      <c r="A585" s="51"/>
      <c r="B585" s="51"/>
      <c r="C585" s="37"/>
      <c r="D585" s="37"/>
      <c r="E585" s="51" t="s">
        <v>15</v>
      </c>
      <c r="F585" s="51" t="s">
        <v>15</v>
      </c>
      <c r="G585" s="51"/>
      <c r="H585" s="38"/>
      <c r="I585" s="39"/>
      <c r="J585" s="39"/>
    </row>
    <row r="586" spans="1:10" s="40" customFormat="1" x14ac:dyDescent="0.35">
      <c r="A586" s="51"/>
      <c r="B586" s="51"/>
      <c r="C586" s="37"/>
      <c r="D586" s="37"/>
      <c r="E586" s="51" t="s">
        <v>15</v>
      </c>
      <c r="F586" s="51" t="s">
        <v>15</v>
      </c>
      <c r="G586" s="51"/>
      <c r="H586" s="38"/>
      <c r="I586" s="39"/>
      <c r="J586" s="39"/>
    </row>
    <row r="587" spans="1:10" s="40" customFormat="1" x14ac:dyDescent="0.35">
      <c r="A587" s="51"/>
      <c r="B587" s="51"/>
      <c r="C587" s="37"/>
      <c r="D587" s="37"/>
      <c r="E587" s="51" t="s">
        <v>15</v>
      </c>
      <c r="F587" s="51" t="s">
        <v>15</v>
      </c>
      <c r="G587" s="51"/>
      <c r="H587" s="38"/>
      <c r="I587" s="39"/>
      <c r="J587" s="39"/>
    </row>
    <row r="588" spans="1:10" s="40" customFormat="1" x14ac:dyDescent="0.35">
      <c r="A588" s="51"/>
      <c r="B588" s="51"/>
      <c r="C588" s="37"/>
      <c r="D588" s="37"/>
      <c r="E588" s="51" t="s">
        <v>15</v>
      </c>
      <c r="F588" s="51" t="s">
        <v>15</v>
      </c>
      <c r="G588" s="51"/>
      <c r="H588" s="38"/>
      <c r="I588" s="39"/>
      <c r="J588" s="39"/>
    </row>
    <row r="589" spans="1:10" s="40" customFormat="1" x14ac:dyDescent="0.35">
      <c r="A589" s="51"/>
      <c r="B589" s="51"/>
      <c r="C589" s="37"/>
      <c r="D589" s="37"/>
      <c r="E589" s="51" t="s">
        <v>15</v>
      </c>
      <c r="F589" s="51" t="s">
        <v>15</v>
      </c>
      <c r="G589" s="51"/>
      <c r="H589" s="38"/>
      <c r="I589" s="39"/>
      <c r="J589" s="39"/>
    </row>
    <row r="590" spans="1:10" s="40" customFormat="1" x14ac:dyDescent="0.35">
      <c r="A590" s="51"/>
      <c r="B590" s="51"/>
      <c r="C590" s="37"/>
      <c r="D590" s="37"/>
      <c r="E590" s="51" t="s">
        <v>15</v>
      </c>
      <c r="F590" s="51" t="s">
        <v>15</v>
      </c>
      <c r="G590" s="51"/>
      <c r="H590" s="38"/>
      <c r="I590" s="39"/>
      <c r="J590" s="39"/>
    </row>
    <row r="591" spans="1:10" s="40" customFormat="1" x14ac:dyDescent="0.35">
      <c r="A591" s="51"/>
      <c r="B591" s="51"/>
      <c r="C591" s="37"/>
      <c r="D591" s="37"/>
      <c r="E591" s="51" t="s">
        <v>15</v>
      </c>
      <c r="F591" s="51" t="s">
        <v>15</v>
      </c>
      <c r="G591" s="51"/>
      <c r="H591" s="38"/>
      <c r="I591" s="39"/>
      <c r="J591" s="39"/>
    </row>
    <row r="592" spans="1:10" s="40" customFormat="1" x14ac:dyDescent="0.35">
      <c r="A592" s="51"/>
      <c r="B592" s="51"/>
      <c r="C592" s="37"/>
      <c r="D592" s="37"/>
      <c r="E592" s="51" t="s">
        <v>15</v>
      </c>
      <c r="F592" s="51" t="s">
        <v>15</v>
      </c>
      <c r="G592" s="51"/>
      <c r="H592" s="38"/>
      <c r="I592" s="39"/>
      <c r="J592" s="39"/>
    </row>
    <row r="593" spans="1:10" s="40" customFormat="1" x14ac:dyDescent="0.35">
      <c r="A593" s="51"/>
      <c r="B593" s="51"/>
      <c r="C593" s="37"/>
      <c r="D593" s="37"/>
      <c r="E593" s="51" t="s">
        <v>15</v>
      </c>
      <c r="F593" s="51" t="s">
        <v>15</v>
      </c>
      <c r="G593" s="51"/>
      <c r="H593" s="38"/>
      <c r="I593" s="39"/>
      <c r="J593" s="39"/>
    </row>
    <row r="594" spans="1:10" s="40" customFormat="1" x14ac:dyDescent="0.35">
      <c r="A594" s="51"/>
      <c r="B594" s="51"/>
      <c r="C594" s="37"/>
      <c r="D594" s="37"/>
      <c r="E594" s="51" t="s">
        <v>15</v>
      </c>
      <c r="F594" s="51" t="s">
        <v>15</v>
      </c>
      <c r="G594" s="51"/>
      <c r="H594" s="38"/>
      <c r="I594" s="39"/>
      <c r="J594" s="39"/>
    </row>
    <row r="595" spans="1:10" s="40" customFormat="1" x14ac:dyDescent="0.35">
      <c r="A595" s="51"/>
      <c r="B595" s="51"/>
      <c r="C595" s="37"/>
      <c r="D595" s="37"/>
      <c r="E595" s="51" t="s">
        <v>15</v>
      </c>
      <c r="F595" s="51" t="s">
        <v>15</v>
      </c>
      <c r="G595" s="51"/>
      <c r="H595" s="38"/>
      <c r="I595" s="39"/>
      <c r="J595" s="39"/>
    </row>
    <row r="596" spans="1:10" s="40" customFormat="1" x14ac:dyDescent="0.35">
      <c r="A596" s="51"/>
      <c r="B596" s="51"/>
      <c r="C596" s="37"/>
      <c r="D596" s="37"/>
      <c r="E596" s="51" t="s">
        <v>15</v>
      </c>
      <c r="F596" s="51" t="s">
        <v>15</v>
      </c>
      <c r="G596" s="51"/>
      <c r="H596" s="38"/>
      <c r="I596" s="39"/>
      <c r="J596" s="39"/>
    </row>
    <row r="597" spans="1:10" s="40" customFormat="1" x14ac:dyDescent="0.35">
      <c r="A597" s="51"/>
      <c r="B597" s="51"/>
      <c r="C597" s="37"/>
      <c r="D597" s="37"/>
      <c r="E597" s="51" t="s">
        <v>15</v>
      </c>
      <c r="F597" s="51" t="s">
        <v>15</v>
      </c>
      <c r="G597" s="51"/>
      <c r="H597" s="38"/>
      <c r="I597" s="39"/>
      <c r="J597" s="39"/>
    </row>
    <row r="598" spans="1:10" s="40" customFormat="1" x14ac:dyDescent="0.35">
      <c r="A598" s="51"/>
      <c r="B598" s="51"/>
      <c r="C598" s="37"/>
      <c r="D598" s="37"/>
      <c r="E598" s="51" t="s">
        <v>15</v>
      </c>
      <c r="F598" s="51" t="s">
        <v>15</v>
      </c>
      <c r="G598" s="51"/>
      <c r="H598" s="38"/>
      <c r="I598" s="39"/>
      <c r="J598" s="39"/>
    </row>
    <row r="599" spans="1:10" s="40" customFormat="1" x14ac:dyDescent="0.35">
      <c r="A599" s="51"/>
      <c r="B599" s="51"/>
      <c r="C599" s="37"/>
      <c r="D599" s="37"/>
      <c r="E599" s="51" t="s">
        <v>15</v>
      </c>
      <c r="F599" s="51" t="s">
        <v>15</v>
      </c>
      <c r="G599" s="51"/>
      <c r="H599" s="38"/>
      <c r="I599" s="39"/>
      <c r="J599" s="39"/>
    </row>
    <row r="600" spans="1:10" s="40" customFormat="1" x14ac:dyDescent="0.35">
      <c r="A600" s="51"/>
      <c r="B600" s="51"/>
      <c r="C600" s="37"/>
      <c r="D600" s="37"/>
      <c r="E600" s="51" t="s">
        <v>15</v>
      </c>
      <c r="F600" s="51" t="s">
        <v>15</v>
      </c>
      <c r="G600" s="51"/>
      <c r="H600" s="38"/>
      <c r="I600" s="39"/>
      <c r="J600" s="39"/>
    </row>
    <row r="601" spans="1:10" s="40" customFormat="1" x14ac:dyDescent="0.35">
      <c r="A601" s="51"/>
      <c r="B601" s="51"/>
      <c r="C601" s="37"/>
      <c r="D601" s="37"/>
      <c r="E601" s="51" t="s">
        <v>15</v>
      </c>
      <c r="F601" s="51" t="s">
        <v>15</v>
      </c>
      <c r="G601" s="51"/>
      <c r="H601" s="38"/>
      <c r="I601" s="39"/>
      <c r="J601" s="39"/>
    </row>
    <row r="602" spans="1:10" s="40" customFormat="1" x14ac:dyDescent="0.35">
      <c r="A602" s="51"/>
      <c r="B602" s="51"/>
      <c r="C602" s="37"/>
      <c r="D602" s="37"/>
      <c r="E602" s="51" t="s">
        <v>15</v>
      </c>
      <c r="F602" s="51" t="s">
        <v>15</v>
      </c>
      <c r="G602" s="51"/>
      <c r="H602" s="38"/>
      <c r="I602" s="39"/>
      <c r="J602" s="39"/>
    </row>
    <row r="603" spans="1:10" s="40" customFormat="1" x14ac:dyDescent="0.35">
      <c r="A603" s="51"/>
      <c r="B603" s="51"/>
      <c r="C603" s="37"/>
      <c r="D603" s="37"/>
      <c r="E603" s="51" t="s">
        <v>15</v>
      </c>
      <c r="F603" s="51" t="s">
        <v>15</v>
      </c>
      <c r="G603" s="51"/>
      <c r="H603" s="38"/>
      <c r="I603" s="39"/>
      <c r="J603" s="39"/>
    </row>
    <row r="604" spans="1:10" s="40" customFormat="1" x14ac:dyDescent="0.35">
      <c r="A604" s="51"/>
      <c r="B604" s="51"/>
      <c r="C604" s="37"/>
      <c r="D604" s="37"/>
      <c r="E604" s="51" t="s">
        <v>15</v>
      </c>
      <c r="F604" s="51" t="s">
        <v>15</v>
      </c>
      <c r="G604" s="51"/>
      <c r="H604" s="38"/>
      <c r="I604" s="39"/>
      <c r="J604" s="39"/>
    </row>
    <row r="605" spans="1:10" s="40" customFormat="1" x14ac:dyDescent="0.35">
      <c r="A605" s="51"/>
      <c r="B605" s="51"/>
      <c r="C605" s="37"/>
      <c r="D605" s="37"/>
      <c r="E605" s="51" t="s">
        <v>15</v>
      </c>
      <c r="F605" s="51" t="s">
        <v>15</v>
      </c>
      <c r="G605" s="51"/>
      <c r="H605" s="38"/>
      <c r="I605" s="39"/>
      <c r="J605" s="39"/>
    </row>
    <row r="606" spans="1:10" s="40" customFormat="1" x14ac:dyDescent="0.35">
      <c r="A606" s="51"/>
      <c r="B606" s="51"/>
      <c r="C606" s="37"/>
      <c r="D606" s="37"/>
      <c r="E606" s="51" t="s">
        <v>15</v>
      </c>
      <c r="F606" s="51" t="s">
        <v>15</v>
      </c>
      <c r="G606" s="51"/>
      <c r="H606" s="38"/>
      <c r="I606" s="39"/>
      <c r="J606" s="39"/>
    </row>
    <row r="607" spans="1:10" s="40" customFormat="1" x14ac:dyDescent="0.35">
      <c r="A607" s="51"/>
      <c r="B607" s="51"/>
      <c r="C607" s="37"/>
      <c r="D607" s="37"/>
      <c r="E607" s="51" t="s">
        <v>15</v>
      </c>
      <c r="F607" s="51" t="s">
        <v>15</v>
      </c>
      <c r="G607" s="51"/>
      <c r="H607" s="38"/>
      <c r="I607" s="39"/>
      <c r="J607" s="39"/>
    </row>
    <row r="608" spans="1:10" s="40" customFormat="1" x14ac:dyDescent="0.35">
      <c r="A608" s="51"/>
      <c r="B608" s="51"/>
      <c r="C608" s="37"/>
      <c r="D608" s="37"/>
      <c r="E608" s="51" t="s">
        <v>15</v>
      </c>
      <c r="F608" s="51" t="s">
        <v>15</v>
      </c>
      <c r="G608" s="51"/>
      <c r="H608" s="38"/>
      <c r="I608" s="39"/>
      <c r="J608" s="39"/>
    </row>
    <row r="609" spans="1:10" s="40" customFormat="1" x14ac:dyDescent="0.35">
      <c r="A609" s="51"/>
      <c r="B609" s="51"/>
      <c r="C609" s="37"/>
      <c r="D609" s="37"/>
      <c r="E609" s="51" t="s">
        <v>15</v>
      </c>
      <c r="F609" s="51" t="s">
        <v>15</v>
      </c>
      <c r="G609" s="51"/>
      <c r="H609" s="38"/>
      <c r="I609" s="39"/>
      <c r="J609" s="39"/>
    </row>
    <row r="610" spans="1:10" s="40" customFormat="1" x14ac:dyDescent="0.35">
      <c r="A610" s="51"/>
      <c r="B610" s="51"/>
      <c r="C610" s="37"/>
      <c r="D610" s="37"/>
      <c r="E610" s="51" t="s">
        <v>15</v>
      </c>
      <c r="F610" s="51" t="s">
        <v>15</v>
      </c>
      <c r="G610" s="51"/>
      <c r="H610" s="38"/>
      <c r="I610" s="39"/>
      <c r="J610" s="39"/>
    </row>
    <row r="611" spans="1:10" s="40" customFormat="1" x14ac:dyDescent="0.35">
      <c r="A611" s="51"/>
      <c r="B611" s="51"/>
      <c r="C611" s="37"/>
      <c r="D611" s="37"/>
      <c r="E611" s="51" t="s">
        <v>15</v>
      </c>
      <c r="F611" s="51" t="s">
        <v>15</v>
      </c>
      <c r="G611" s="51"/>
      <c r="H611" s="38"/>
      <c r="I611" s="39"/>
      <c r="J611" s="39"/>
    </row>
    <row r="612" spans="1:10" s="40" customFormat="1" x14ac:dyDescent="0.35">
      <c r="A612" s="51"/>
      <c r="B612" s="51"/>
      <c r="C612" s="37"/>
      <c r="D612" s="37"/>
      <c r="E612" s="51" t="s">
        <v>15</v>
      </c>
      <c r="F612" s="51" t="s">
        <v>15</v>
      </c>
      <c r="G612" s="51"/>
      <c r="H612" s="38"/>
      <c r="I612" s="39"/>
      <c r="J612" s="39"/>
    </row>
    <row r="613" spans="1:10" s="40" customFormat="1" x14ac:dyDescent="0.35">
      <c r="A613" s="51"/>
      <c r="B613" s="51"/>
      <c r="C613" s="37"/>
      <c r="D613" s="37"/>
      <c r="E613" s="51" t="s">
        <v>15</v>
      </c>
      <c r="F613" s="51" t="s">
        <v>15</v>
      </c>
      <c r="G613" s="51"/>
      <c r="H613" s="38"/>
      <c r="I613" s="39"/>
      <c r="J613" s="39"/>
    </row>
    <row r="614" spans="1:10" s="40" customFormat="1" x14ac:dyDescent="0.35">
      <c r="A614" s="51"/>
      <c r="B614" s="51"/>
      <c r="C614" s="37"/>
      <c r="D614" s="37"/>
      <c r="E614" s="51" t="s">
        <v>15</v>
      </c>
      <c r="F614" s="51" t="s">
        <v>15</v>
      </c>
      <c r="G614" s="51"/>
      <c r="H614" s="38"/>
      <c r="I614" s="39"/>
      <c r="J614" s="39"/>
    </row>
    <row r="615" spans="1:10" s="40" customFormat="1" x14ac:dyDescent="0.35">
      <c r="A615" s="51"/>
      <c r="B615" s="51"/>
      <c r="C615" s="37"/>
      <c r="D615" s="37"/>
      <c r="E615" s="51" t="s">
        <v>15</v>
      </c>
      <c r="F615" s="51" t="s">
        <v>15</v>
      </c>
      <c r="G615" s="51"/>
      <c r="H615" s="38"/>
      <c r="I615" s="39"/>
      <c r="J615" s="39"/>
    </row>
    <row r="616" spans="1:10" s="40" customFormat="1" x14ac:dyDescent="0.35">
      <c r="A616" s="51"/>
      <c r="B616" s="51"/>
      <c r="C616" s="37"/>
      <c r="D616" s="37"/>
      <c r="E616" s="51" t="s">
        <v>15</v>
      </c>
      <c r="F616" s="51" t="s">
        <v>15</v>
      </c>
      <c r="G616" s="51"/>
      <c r="H616" s="38"/>
      <c r="I616" s="39"/>
      <c r="J616" s="39"/>
    </row>
    <row r="617" spans="1:10" s="40" customFormat="1" x14ac:dyDescent="0.35">
      <c r="A617" s="51"/>
      <c r="B617" s="51"/>
      <c r="C617" s="37"/>
      <c r="D617" s="37"/>
      <c r="E617" s="51" t="s">
        <v>15</v>
      </c>
      <c r="F617" s="51" t="s">
        <v>15</v>
      </c>
      <c r="G617" s="51"/>
      <c r="H617" s="38"/>
      <c r="I617" s="39"/>
      <c r="J617" s="39"/>
    </row>
  </sheetData>
  <mergeCells count="29">
    <mergeCell ref="I30:J30"/>
    <mergeCell ref="A29:J29"/>
    <mergeCell ref="E26:G27"/>
    <mergeCell ref="A1:A5"/>
    <mergeCell ref="A30:H30"/>
    <mergeCell ref="H11:J11"/>
    <mergeCell ref="A7:J7"/>
    <mergeCell ref="A22:A23"/>
    <mergeCell ref="C22:C23"/>
    <mergeCell ref="D22:D23"/>
    <mergeCell ref="E22:G23"/>
    <mergeCell ref="A17:A18"/>
    <mergeCell ref="C17:C18"/>
    <mergeCell ref="D17:D18"/>
    <mergeCell ref="E17:G18"/>
    <mergeCell ref="A9:J9"/>
    <mergeCell ref="E16:G16"/>
    <mergeCell ref="E21:G21"/>
    <mergeCell ref="A15:G15"/>
    <mergeCell ref="A20:G20"/>
    <mergeCell ref="H18:J18"/>
    <mergeCell ref="I19:J19"/>
    <mergeCell ref="H20:J21"/>
    <mergeCell ref="A25:D25"/>
    <mergeCell ref="H22:J22"/>
    <mergeCell ref="H24:J24"/>
    <mergeCell ref="E25:G25"/>
    <mergeCell ref="I23:J23"/>
    <mergeCell ref="H25:J27"/>
  </mergeCells>
  <pageMargins left="0.7" right="0.7" top="0.75" bottom="0.75" header="0.3" footer="0.3"/>
  <pageSetup paperSize="5" scale="65" fitToHeight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000-000000000000}">
          <x14:formula1>
            <xm:f>Sheet2!$A$16:$A$18</xm:f>
          </x14:formula1>
          <xm:sqref>G12</xm:sqref>
        </x14:dataValidation>
        <x14:dataValidation type="list" allowBlank="1" showInputMessage="1" showErrorMessage="1" xr:uid="{00000000-0002-0000-0000-000001000000}">
          <x14:formula1>
            <xm:f>Sheet2!$A$20:$A$22</xm:f>
          </x14:formula1>
          <xm:sqref>I19:J19</xm:sqref>
        </x14:dataValidation>
        <x14:dataValidation type="list" allowBlank="1" showInputMessage="1" showErrorMessage="1" xr:uid="{00000000-0002-0000-0000-000002000000}">
          <x14:formula1>
            <xm:f>Sheet2!$A$1:$A$8</xm:f>
          </x14:formula1>
          <xm:sqref>E32:E617</xm:sqref>
        </x14:dataValidation>
        <x14:dataValidation type="list" allowBlank="1" showInputMessage="1" showErrorMessage="1" xr:uid="{00000000-0002-0000-0000-000003000000}">
          <x14:formula1>
            <xm:f>Sheet2!$A$10:$A$14</xm:f>
          </x14:formula1>
          <xm:sqref>F32:F617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1"/>
  <dimension ref="A1:B20"/>
  <sheetViews>
    <sheetView workbookViewId="0">
      <selection activeCell="G15" sqref="G15"/>
    </sheetView>
  </sheetViews>
  <sheetFormatPr defaultRowHeight="14.5" x14ac:dyDescent="0.35"/>
  <cols>
    <col min="1" max="1" width="39.81640625" bestFit="1" customWidth="1"/>
    <col min="2" max="2" width="93.453125" customWidth="1"/>
  </cols>
  <sheetData>
    <row r="1" spans="1:2" x14ac:dyDescent="0.35">
      <c r="A1" s="45" t="s">
        <v>56</v>
      </c>
      <c r="B1" s="45" t="s">
        <v>57</v>
      </c>
    </row>
    <row r="2" spans="1:2" ht="29" x14ac:dyDescent="0.35">
      <c r="A2" s="46" t="s">
        <v>58</v>
      </c>
      <c r="B2" s="47" t="s">
        <v>59</v>
      </c>
    </row>
    <row r="3" spans="1:2" ht="29" x14ac:dyDescent="0.35">
      <c r="A3" s="46" t="s">
        <v>60</v>
      </c>
      <c r="B3" s="47" t="s">
        <v>61</v>
      </c>
    </row>
    <row r="4" spans="1:2" x14ac:dyDescent="0.35">
      <c r="A4" s="46" t="s">
        <v>62</v>
      </c>
      <c r="B4" s="47" t="s">
        <v>63</v>
      </c>
    </row>
    <row r="5" spans="1:2" x14ac:dyDescent="0.35">
      <c r="A5" s="46" t="s">
        <v>64</v>
      </c>
      <c r="B5" s="47" t="s">
        <v>65</v>
      </c>
    </row>
    <row r="6" spans="1:2" ht="72.5" x14ac:dyDescent="0.35">
      <c r="A6" s="46" t="s">
        <v>66</v>
      </c>
      <c r="B6" s="47" t="s">
        <v>67</v>
      </c>
    </row>
    <row r="7" spans="1:2" x14ac:dyDescent="0.35">
      <c r="A7" s="46" t="s">
        <v>68</v>
      </c>
      <c r="B7" s="47" t="s">
        <v>69</v>
      </c>
    </row>
    <row r="8" spans="1:2" ht="29" x14ac:dyDescent="0.35">
      <c r="A8" s="46" t="s">
        <v>70</v>
      </c>
      <c r="B8" s="47" t="s">
        <v>71</v>
      </c>
    </row>
    <row r="9" spans="1:2" x14ac:dyDescent="0.35">
      <c r="A9" s="46" t="s">
        <v>72</v>
      </c>
      <c r="B9" s="47" t="s">
        <v>73</v>
      </c>
    </row>
    <row r="10" spans="1:2" x14ac:dyDescent="0.35">
      <c r="A10" s="46" t="s">
        <v>74</v>
      </c>
      <c r="B10" s="47" t="s">
        <v>75</v>
      </c>
    </row>
    <row r="11" spans="1:2" x14ac:dyDescent="0.35">
      <c r="A11" s="46" t="s">
        <v>46</v>
      </c>
      <c r="B11" s="47" t="s">
        <v>76</v>
      </c>
    </row>
    <row r="12" spans="1:2" x14ac:dyDescent="0.35">
      <c r="A12" s="46" t="s">
        <v>47</v>
      </c>
      <c r="B12" s="47" t="s">
        <v>77</v>
      </c>
    </row>
    <row r="13" spans="1:2" x14ac:dyDescent="0.35">
      <c r="A13" s="46" t="s">
        <v>78</v>
      </c>
      <c r="B13" s="47" t="s">
        <v>79</v>
      </c>
    </row>
    <row r="14" spans="1:2" x14ac:dyDescent="0.35">
      <c r="A14" s="46" t="s">
        <v>80</v>
      </c>
      <c r="B14" s="47" t="s">
        <v>81</v>
      </c>
    </row>
    <row r="15" spans="1:2" ht="159.5" x14ac:dyDescent="0.35">
      <c r="A15" s="46" t="s">
        <v>82</v>
      </c>
      <c r="B15" s="47" t="s">
        <v>83</v>
      </c>
    </row>
    <row r="16" spans="1:2" ht="116" x14ac:dyDescent="0.35">
      <c r="A16" s="48" t="s">
        <v>84</v>
      </c>
      <c r="B16" s="49" t="s">
        <v>85</v>
      </c>
    </row>
    <row r="17" spans="1:2" x14ac:dyDescent="0.35">
      <c r="A17" s="46" t="s">
        <v>86</v>
      </c>
      <c r="B17" s="47" t="s">
        <v>87</v>
      </c>
    </row>
    <row r="18" spans="1:2" ht="29" x14ac:dyDescent="0.35">
      <c r="A18" s="46" t="s">
        <v>88</v>
      </c>
      <c r="B18" s="47" t="s">
        <v>89</v>
      </c>
    </row>
    <row r="19" spans="1:2" ht="29" x14ac:dyDescent="0.35">
      <c r="A19" s="46" t="s">
        <v>90</v>
      </c>
      <c r="B19" s="47" t="s">
        <v>91</v>
      </c>
    </row>
    <row r="20" spans="1:2" x14ac:dyDescent="0.35">
      <c r="A20" s="46" t="s">
        <v>92</v>
      </c>
      <c r="B20" s="47" t="s">
        <v>93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22"/>
  <sheetViews>
    <sheetView workbookViewId="0">
      <selection activeCell="A10" sqref="A10"/>
    </sheetView>
  </sheetViews>
  <sheetFormatPr defaultRowHeight="14.5" x14ac:dyDescent="0.35"/>
  <cols>
    <col min="1" max="1" width="25.1796875" customWidth="1"/>
    <col min="2" max="2" width="9.81640625" customWidth="1"/>
    <col min="3" max="3" width="9.54296875" bestFit="1" customWidth="1"/>
  </cols>
  <sheetData>
    <row r="1" spans="1:1" x14ac:dyDescent="0.35">
      <c r="A1" t="s">
        <v>15</v>
      </c>
    </row>
    <row r="2" spans="1:1" x14ac:dyDescent="0.35">
      <c r="A2" s="16" t="s">
        <v>94</v>
      </c>
    </row>
    <row r="3" spans="1:1" x14ac:dyDescent="0.35">
      <c r="A3" s="16" t="s">
        <v>95</v>
      </c>
    </row>
    <row r="4" spans="1:1" ht="29" x14ac:dyDescent="0.35">
      <c r="A4" s="52" t="s">
        <v>96</v>
      </c>
    </row>
    <row r="5" spans="1:1" ht="29" x14ac:dyDescent="0.35">
      <c r="A5" s="52" t="s">
        <v>97</v>
      </c>
    </row>
    <row r="6" spans="1:1" x14ac:dyDescent="0.35">
      <c r="A6" s="52" t="s">
        <v>98</v>
      </c>
    </row>
    <row r="7" spans="1:1" x14ac:dyDescent="0.35">
      <c r="A7" s="52" t="s">
        <v>99</v>
      </c>
    </row>
    <row r="8" spans="1:1" x14ac:dyDescent="0.35">
      <c r="A8" s="16" t="s">
        <v>100</v>
      </c>
    </row>
    <row r="10" spans="1:1" x14ac:dyDescent="0.35">
      <c r="A10" t="s">
        <v>15</v>
      </c>
    </row>
    <row r="11" spans="1:1" x14ac:dyDescent="0.35">
      <c r="A11" s="52" t="s">
        <v>101</v>
      </c>
    </row>
    <row r="12" spans="1:1" ht="29" x14ac:dyDescent="0.35">
      <c r="A12" s="52" t="s">
        <v>102</v>
      </c>
    </row>
    <row r="13" spans="1:1" x14ac:dyDescent="0.35">
      <c r="A13" s="52" t="s">
        <v>103</v>
      </c>
    </row>
    <row r="14" spans="1:1" x14ac:dyDescent="0.35">
      <c r="A14" s="52" t="s">
        <v>100</v>
      </c>
    </row>
    <row r="16" spans="1:1" x14ac:dyDescent="0.35">
      <c r="A16" s="52" t="s">
        <v>15</v>
      </c>
    </row>
    <row r="17" spans="1:1" x14ac:dyDescent="0.35">
      <c r="A17" s="52" t="s">
        <v>104</v>
      </c>
    </row>
    <row r="18" spans="1:1" x14ac:dyDescent="0.35">
      <c r="A18" s="52" t="s">
        <v>105</v>
      </c>
    </row>
    <row r="20" spans="1:1" x14ac:dyDescent="0.35">
      <c r="A20" s="52" t="s">
        <v>15</v>
      </c>
    </row>
    <row r="21" spans="1:1" x14ac:dyDescent="0.35">
      <c r="A21" t="s">
        <v>106</v>
      </c>
    </row>
    <row r="22" spans="1:1" x14ac:dyDescent="0.35">
      <c r="A22" t="s">
        <v>107</v>
      </c>
    </row>
  </sheetData>
  <sheetProtection algorithmName="SHA-512" hashValue="8nN2o+s9pwcH7KhDHz8aM+rGcPWrjqkV/pheco/+t7Q5AM3Aw0sCl2ZAEWA+xNULCFrnNA/hCPgGEExqCx372Q==" saltValue="7KMGmjqtrykTUJN9GkiCgA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8F21BE-8B66-47C0-988F-356DFAE8CE6B}">
  <sheetPr>
    <tabColor theme="3" tint="0.39997558519241921"/>
  </sheetPr>
  <dimension ref="B1:S114"/>
  <sheetViews>
    <sheetView showGridLines="0" tabSelected="1" zoomScale="80" zoomScaleNormal="80" zoomScaleSheetLayoutView="90" workbookViewId="0">
      <selection activeCell="D2" sqref="D2"/>
    </sheetView>
  </sheetViews>
  <sheetFormatPr defaultRowHeight="14.5" x14ac:dyDescent="0.35"/>
  <cols>
    <col min="1" max="1" width="3.26953125" customWidth="1"/>
    <col min="2" max="2" width="6.54296875" customWidth="1"/>
    <col min="3" max="3" width="55.7265625" customWidth="1"/>
    <col min="4" max="4" width="31.54296875" customWidth="1"/>
    <col min="5" max="5" width="25.7265625" customWidth="1"/>
    <col min="6" max="6" width="23.7265625" customWidth="1"/>
    <col min="7" max="7" width="32.1796875" customWidth="1"/>
    <col min="8" max="8" width="27.1796875" bestFit="1" customWidth="1"/>
    <col min="9" max="9" width="27" bestFit="1" customWidth="1"/>
    <col min="10" max="10" width="28.26953125" customWidth="1"/>
    <col min="11" max="11" width="28.453125" customWidth="1"/>
    <col min="12" max="12" width="24.26953125" customWidth="1"/>
    <col min="13" max="13" width="26.1796875" customWidth="1"/>
    <col min="14" max="14" width="17.7265625" customWidth="1"/>
    <col min="15" max="15" width="15.7265625" customWidth="1"/>
    <col min="16" max="16" width="15.54296875" bestFit="1" customWidth="1"/>
    <col min="17" max="17" width="27.26953125" customWidth="1"/>
    <col min="18" max="18" width="20.7265625" customWidth="1"/>
    <col min="19" max="19" width="25.453125" customWidth="1"/>
  </cols>
  <sheetData>
    <row r="1" spans="2:13" ht="105" customHeight="1" x14ac:dyDescent="0.35">
      <c r="B1" s="137"/>
      <c r="C1" s="137"/>
      <c r="D1" s="137"/>
      <c r="E1" s="137"/>
      <c r="F1" s="184" t="str">
        <f>IF(D2="English","Puerto Rico Department of Housing
 Utilization Plan for Compliance with MBE, WBE and LSA Engagement",IF(D2="Español","Departamento de la Vivienda de Puerto Rico
 Plan de Utilización para Cumplimiento con MBE, WBE y LSA Engagement",""))</f>
        <v>Puerto Rico Department of Housing
 Utilization Plan for Compliance with MBE, WBE and LSA Engagement</v>
      </c>
      <c r="G1" s="185"/>
      <c r="H1" s="185"/>
      <c r="I1" s="185"/>
      <c r="J1" s="185"/>
      <c r="K1" s="185"/>
      <c r="L1" s="185"/>
      <c r="M1" s="185"/>
    </row>
    <row r="2" spans="2:13" ht="25.5" customHeight="1" x14ac:dyDescent="0.35">
      <c r="B2" s="192" t="s">
        <v>108</v>
      </c>
      <c r="C2" s="192"/>
      <c r="D2" s="104" t="s">
        <v>109</v>
      </c>
      <c r="E2" s="1"/>
      <c r="F2" s="78"/>
      <c r="G2" s="77"/>
      <c r="H2" s="77"/>
      <c r="I2" s="77"/>
      <c r="J2" s="77"/>
      <c r="K2" s="77"/>
      <c r="L2" s="77"/>
      <c r="M2" s="77"/>
    </row>
    <row r="3" spans="2:13" s="91" customFormat="1" ht="37" customHeight="1" x14ac:dyDescent="0.35">
      <c r="B3" s="92" t="str">
        <f>IF(D2="English","Basic Information",IF(D2="Español","Información Básica",""))</f>
        <v>Basic Information</v>
      </c>
      <c r="C3" s="90"/>
      <c r="D3" s="90"/>
      <c r="E3" s="90"/>
      <c r="F3" s="90"/>
      <c r="G3" s="92" t="str">
        <f>IF(D2="English","Compliance Officer/Compliance Coordinator Information",IF(D2="Español","Información del Oficial de Cumplimiento/Coordinador de Cumplimiento",""))</f>
        <v>Compliance Officer/Compliance Coordinator Information</v>
      </c>
      <c r="H3" s="90"/>
      <c r="I3" s="90"/>
      <c r="J3" s="90"/>
      <c r="K3" s="90"/>
      <c r="L3" s="90"/>
      <c r="M3" s="90"/>
    </row>
    <row r="4" spans="2:13" s="91" customFormat="1" ht="32.25" customHeight="1" x14ac:dyDescent="0.35">
      <c r="B4" s="189" t="str">
        <f>IF(D2="English","Name of Contractor/Subrecipient",IF(D2="Español","Nombre del contratista/subrecipiente",""))</f>
        <v>Name of Contractor/Subrecipient</v>
      </c>
      <c r="C4" s="189"/>
      <c r="D4" s="189"/>
      <c r="E4" s="190"/>
      <c r="F4" s="190"/>
      <c r="G4" s="188" t="str">
        <f>IF(D2="English","Compliance Officer Name",IF(D2="Español","Nombre del oficial de cumplimiento",""))</f>
        <v>Compliance Officer Name</v>
      </c>
      <c r="H4" s="188"/>
      <c r="I4" s="190"/>
      <c r="J4" s="190"/>
      <c r="K4" s="93"/>
      <c r="L4" s="93"/>
      <c r="M4" s="93"/>
    </row>
    <row r="5" spans="2:13" s="91" customFormat="1" ht="26.25" customHeight="1" x14ac:dyDescent="0.35">
      <c r="B5" s="188" t="str">
        <f>IF(D2="English","Date for Utilization Plan",IF(D2="Español","Fecha del Plan de Utilización",""))</f>
        <v>Date for Utilization Plan</v>
      </c>
      <c r="C5" s="188"/>
      <c r="D5" s="188"/>
      <c r="E5" s="191"/>
      <c r="F5" s="191"/>
      <c r="G5" s="188" t="str">
        <f>IF(D2="English","Compliance Coordinator Email",IF(D2="Español","Correo electrónico del coordinador de cumplimiento",""))</f>
        <v>Compliance Coordinator Email</v>
      </c>
      <c r="H5" s="188"/>
      <c r="I5" s="196"/>
      <c r="J5" s="197"/>
      <c r="K5" s="188" t="str">
        <f>IF(D2="English","Amendment Date",IF(D2="Español","Fecha de enmienda",""))</f>
        <v>Amendment Date</v>
      </c>
      <c r="L5" s="188"/>
      <c r="M5" s="127"/>
    </row>
    <row r="6" spans="2:13" s="91" customFormat="1" ht="32.25" customHeight="1" x14ac:dyDescent="0.35">
      <c r="B6" s="189" t="str">
        <f>IF(D2="English","Proponent, Contractor, Subcontractor, or Subrecipient:",IF(D2="Español","Proponente, Contratista, Subcontratista o Sub-recipiente:",""))</f>
        <v>Proponent, Contractor, Subcontractor, or Subrecipient:</v>
      </c>
      <c r="C6" s="189"/>
      <c r="D6" s="189"/>
      <c r="E6" s="190"/>
      <c r="F6" s="190"/>
      <c r="G6" s="188" t="str">
        <f>IF(D2="English","Compliance Officer Direct Phone Line",IF(D2="Español","Línea telefónica directa del oficial de cumplimiento",""))</f>
        <v>Compliance Officer Direct Phone Line</v>
      </c>
      <c r="H6" s="188"/>
      <c r="I6" s="198"/>
      <c r="J6" s="198"/>
      <c r="K6" s="93"/>
      <c r="L6" s="93"/>
      <c r="M6" s="93"/>
    </row>
    <row r="7" spans="2:13" s="62" customFormat="1" ht="44.15" customHeight="1" x14ac:dyDescent="0.25">
      <c r="B7" s="193" t="str">
        <f>IF(D2="English","Table 1 Program Information",IF(D2="Español","Tabla 1 Información del programa",""))</f>
        <v>Table 1 Program Information</v>
      </c>
      <c r="C7" s="193"/>
      <c r="D7" s="193"/>
      <c r="E7" s="76"/>
      <c r="F7" s="76"/>
      <c r="G7" s="76"/>
      <c r="H7" s="76"/>
      <c r="I7" s="76"/>
      <c r="J7" s="76"/>
      <c r="K7" s="76"/>
      <c r="L7" s="76"/>
      <c r="M7" s="76"/>
    </row>
    <row r="8" spans="2:13" s="63" customFormat="1" ht="81" customHeight="1" x14ac:dyDescent="0.35">
      <c r="B8" s="71"/>
      <c r="C8" s="72" t="str">
        <f>IF(D2="English","Program Name",IF(D2="Español","Nombre del programa",""))</f>
        <v>Program Name</v>
      </c>
      <c r="D8" s="72" t="str">
        <f>IF(D2="English","Procurement Process ID/Name of Project",IF(D2="Español","ID del proceso de adquisición/Nombre del proyecto",""))</f>
        <v>Procurement Process ID/Name of Project</v>
      </c>
      <c r="E8" s="72" t="str">
        <f>IF(D2="English","Date of Agreement/Contract",IF(D2="Español","Fecha del acuerdo/contrato ",""))</f>
        <v>Date of Agreement/Contract</v>
      </c>
      <c r="F8" s="73" t="str">
        <f>IF(D2="English","Total Contract/SRA Amount",IF(D2="Español","Cantidad total del contrato/acuerdo",""))</f>
        <v>Total Contract/SRA Amount</v>
      </c>
      <c r="G8" s="72" t="str">
        <f>IF(D2="English","Amount allocated to purchases: professional services, construction, supplies, subcontracting",IF(D2="Español","Cantidad destinada a compras: servicios profesionales, construcción, suministros, subcontratación",""))</f>
        <v>Amount allocated to purchases: professional services, construction, supplies, subcontracting</v>
      </c>
      <c r="H8" s="72" t="str">
        <f>IF(D2="English","MBE Utilization Potential Based on Total Agreement/Contract",IF(D2="Español","Cantidad posible de utilización de MBE basado en el acuerdo/contrato total",""))</f>
        <v>MBE Utilization Potential Based on Total Agreement/Contract</v>
      </c>
      <c r="I8" s="72" t="str">
        <f>IF(D2="English","MBE Actual Utilization Potential",IF(D2="Español","Cantidad de utilización MBE  en relación a cantidad destinada a compras",""))</f>
        <v>MBE Actual Utilization Potential</v>
      </c>
      <c r="J8" s="72" t="str">
        <f>IF(D2="English","WBE Utilization Potential Based on Total Agreement/Contract",IF(D2="Español","Cantidad posible de utilización de WBE basado en el acuerdo/contrato total",""))</f>
        <v>WBE Utilization Potential Based on Total Agreement/Contract</v>
      </c>
      <c r="K8" s="72" t="str">
        <f>IF(D2="English","Actual WBE Utilization Potential",IF(D2="Español","Cantidad de utilización WBE en relación a cantidad destinada a compras",""))</f>
        <v>Actual WBE Utilization Potential</v>
      </c>
      <c r="L8" s="72" t="str">
        <f>IF(D2="English","LSA Utilization Potential Based on Total Agreement/Contract",IF(D2="Español","Cantidad posible de utilización de LSA basado en el acuerdo/contrato total",""))</f>
        <v>LSA Utilization Potential Based on Total Agreement/Contract</v>
      </c>
      <c r="M8" s="72" t="str">
        <f>IF(D2="English","Actual LSA Utilization Potential",IF(D2="Español","Cantidad de utilización LSA  en relación a cantidad destinada a compras",""))</f>
        <v>Actual LSA Utilization Potential</v>
      </c>
    </row>
    <row r="9" spans="2:13" s="97" customFormat="1" ht="14" x14ac:dyDescent="0.35">
      <c r="B9" s="96">
        <v>1</v>
      </c>
      <c r="C9" s="105"/>
      <c r="D9" s="106"/>
      <c r="E9" s="107"/>
      <c r="F9" s="108"/>
      <c r="G9" s="109"/>
      <c r="H9" s="119">
        <f t="shared" ref="H9:H28" si="0">F9*0.1</f>
        <v>0</v>
      </c>
      <c r="I9" s="119">
        <f>G9*0.1</f>
        <v>0</v>
      </c>
      <c r="J9" s="119">
        <f>F9*0.1</f>
        <v>0</v>
      </c>
      <c r="K9" s="119">
        <f>G9*0.1</f>
        <v>0</v>
      </c>
      <c r="L9" s="120">
        <f t="shared" ref="L9:L28" si="1">F9*0.1</f>
        <v>0</v>
      </c>
      <c r="M9" s="119">
        <f t="shared" ref="M9:M28" si="2">G9*0.1</f>
        <v>0</v>
      </c>
    </row>
    <row r="10" spans="2:13" s="97" customFormat="1" ht="14" x14ac:dyDescent="0.35">
      <c r="B10" s="96">
        <v>2</v>
      </c>
      <c r="C10" s="105"/>
      <c r="D10" s="106"/>
      <c r="E10" s="107"/>
      <c r="F10" s="108"/>
      <c r="G10" s="109"/>
      <c r="H10" s="119">
        <f t="shared" si="0"/>
        <v>0</v>
      </c>
      <c r="I10" s="119">
        <f t="shared" ref="I10:I28" si="3">G10*0.1</f>
        <v>0</v>
      </c>
      <c r="J10" s="119">
        <f t="shared" ref="J10:J28" si="4">F10*0.1</f>
        <v>0</v>
      </c>
      <c r="K10" s="119">
        <f t="shared" ref="K10:K28" si="5">G10*0.1</f>
        <v>0</v>
      </c>
      <c r="L10" s="120">
        <f t="shared" si="1"/>
        <v>0</v>
      </c>
      <c r="M10" s="119">
        <f t="shared" si="2"/>
        <v>0</v>
      </c>
    </row>
    <row r="11" spans="2:13" s="97" customFormat="1" ht="14" x14ac:dyDescent="0.35">
      <c r="B11" s="96">
        <v>3</v>
      </c>
      <c r="C11" s="105"/>
      <c r="D11" s="106"/>
      <c r="E11" s="107"/>
      <c r="F11" s="108"/>
      <c r="G11" s="109"/>
      <c r="H11" s="119">
        <f t="shared" si="0"/>
        <v>0</v>
      </c>
      <c r="I11" s="119">
        <f t="shared" si="3"/>
        <v>0</v>
      </c>
      <c r="J11" s="119">
        <f t="shared" si="4"/>
        <v>0</v>
      </c>
      <c r="K11" s="119">
        <f t="shared" si="5"/>
        <v>0</v>
      </c>
      <c r="L11" s="120">
        <f t="shared" si="1"/>
        <v>0</v>
      </c>
      <c r="M11" s="119">
        <f t="shared" si="2"/>
        <v>0</v>
      </c>
    </row>
    <row r="12" spans="2:13" s="97" customFormat="1" ht="14" x14ac:dyDescent="0.35">
      <c r="B12" s="96">
        <v>4</v>
      </c>
      <c r="C12" s="105"/>
      <c r="D12" s="106"/>
      <c r="E12" s="107"/>
      <c r="F12" s="108"/>
      <c r="G12" s="109"/>
      <c r="H12" s="119">
        <f t="shared" si="0"/>
        <v>0</v>
      </c>
      <c r="I12" s="119">
        <f t="shared" si="3"/>
        <v>0</v>
      </c>
      <c r="J12" s="119">
        <f t="shared" si="4"/>
        <v>0</v>
      </c>
      <c r="K12" s="119">
        <f t="shared" si="5"/>
        <v>0</v>
      </c>
      <c r="L12" s="120">
        <f t="shared" si="1"/>
        <v>0</v>
      </c>
      <c r="M12" s="119">
        <f t="shared" si="2"/>
        <v>0</v>
      </c>
    </row>
    <row r="13" spans="2:13" s="97" customFormat="1" ht="14" x14ac:dyDescent="0.35">
      <c r="B13" s="96">
        <v>5</v>
      </c>
      <c r="C13" s="105"/>
      <c r="D13" s="106"/>
      <c r="E13" s="107"/>
      <c r="F13" s="108"/>
      <c r="G13" s="109"/>
      <c r="H13" s="119">
        <f t="shared" si="0"/>
        <v>0</v>
      </c>
      <c r="I13" s="119">
        <f t="shared" si="3"/>
        <v>0</v>
      </c>
      <c r="J13" s="119">
        <f t="shared" si="4"/>
        <v>0</v>
      </c>
      <c r="K13" s="119">
        <f t="shared" si="5"/>
        <v>0</v>
      </c>
      <c r="L13" s="120">
        <f t="shared" si="1"/>
        <v>0</v>
      </c>
      <c r="M13" s="119">
        <f t="shared" si="2"/>
        <v>0</v>
      </c>
    </row>
    <row r="14" spans="2:13" s="97" customFormat="1" ht="14" x14ac:dyDescent="0.35">
      <c r="B14" s="96">
        <v>6</v>
      </c>
      <c r="C14" s="105"/>
      <c r="D14" s="106"/>
      <c r="E14" s="107"/>
      <c r="F14" s="108"/>
      <c r="G14" s="109"/>
      <c r="H14" s="119">
        <f t="shared" si="0"/>
        <v>0</v>
      </c>
      <c r="I14" s="119">
        <f t="shared" si="3"/>
        <v>0</v>
      </c>
      <c r="J14" s="119">
        <f t="shared" si="4"/>
        <v>0</v>
      </c>
      <c r="K14" s="119">
        <f t="shared" si="5"/>
        <v>0</v>
      </c>
      <c r="L14" s="120">
        <f t="shared" si="1"/>
        <v>0</v>
      </c>
      <c r="M14" s="119">
        <f t="shared" si="2"/>
        <v>0</v>
      </c>
    </row>
    <row r="15" spans="2:13" s="97" customFormat="1" ht="14" x14ac:dyDescent="0.35">
      <c r="B15" s="96">
        <v>7</v>
      </c>
      <c r="C15" s="105"/>
      <c r="D15" s="106"/>
      <c r="E15" s="107"/>
      <c r="F15" s="108"/>
      <c r="G15" s="109"/>
      <c r="H15" s="119">
        <f t="shared" si="0"/>
        <v>0</v>
      </c>
      <c r="I15" s="119">
        <f t="shared" si="3"/>
        <v>0</v>
      </c>
      <c r="J15" s="119">
        <f t="shared" si="4"/>
        <v>0</v>
      </c>
      <c r="K15" s="119">
        <f t="shared" si="5"/>
        <v>0</v>
      </c>
      <c r="L15" s="120">
        <f t="shared" si="1"/>
        <v>0</v>
      </c>
      <c r="M15" s="119">
        <f t="shared" si="2"/>
        <v>0</v>
      </c>
    </row>
    <row r="16" spans="2:13" s="97" customFormat="1" ht="14" x14ac:dyDescent="0.35">
      <c r="B16" s="96">
        <v>8</v>
      </c>
      <c r="C16" s="105"/>
      <c r="D16" s="106"/>
      <c r="E16" s="107"/>
      <c r="F16" s="108"/>
      <c r="G16" s="109"/>
      <c r="H16" s="119">
        <f t="shared" si="0"/>
        <v>0</v>
      </c>
      <c r="I16" s="119">
        <f t="shared" si="3"/>
        <v>0</v>
      </c>
      <c r="J16" s="119">
        <f t="shared" si="4"/>
        <v>0</v>
      </c>
      <c r="K16" s="119">
        <f t="shared" si="5"/>
        <v>0</v>
      </c>
      <c r="L16" s="120">
        <f t="shared" si="1"/>
        <v>0</v>
      </c>
      <c r="M16" s="119">
        <f t="shared" si="2"/>
        <v>0</v>
      </c>
    </row>
    <row r="17" spans="2:16" s="97" customFormat="1" ht="14" x14ac:dyDescent="0.35">
      <c r="B17" s="96">
        <v>9</v>
      </c>
      <c r="C17" s="105"/>
      <c r="D17" s="106"/>
      <c r="E17" s="107"/>
      <c r="F17" s="108"/>
      <c r="G17" s="109"/>
      <c r="H17" s="119">
        <f t="shared" si="0"/>
        <v>0</v>
      </c>
      <c r="I17" s="119">
        <f t="shared" si="3"/>
        <v>0</v>
      </c>
      <c r="J17" s="119">
        <f t="shared" si="4"/>
        <v>0</v>
      </c>
      <c r="K17" s="119">
        <f t="shared" si="5"/>
        <v>0</v>
      </c>
      <c r="L17" s="120">
        <f t="shared" si="1"/>
        <v>0</v>
      </c>
      <c r="M17" s="119">
        <f t="shared" si="2"/>
        <v>0</v>
      </c>
    </row>
    <row r="18" spans="2:16" s="97" customFormat="1" ht="14" x14ac:dyDescent="0.35">
      <c r="B18" s="96">
        <v>10</v>
      </c>
      <c r="C18" s="105"/>
      <c r="D18" s="106"/>
      <c r="E18" s="107"/>
      <c r="F18" s="108"/>
      <c r="G18" s="109"/>
      <c r="H18" s="119">
        <f t="shared" si="0"/>
        <v>0</v>
      </c>
      <c r="I18" s="119">
        <f t="shared" si="3"/>
        <v>0</v>
      </c>
      <c r="J18" s="119">
        <f t="shared" si="4"/>
        <v>0</v>
      </c>
      <c r="K18" s="119">
        <f t="shared" si="5"/>
        <v>0</v>
      </c>
      <c r="L18" s="120">
        <f t="shared" si="1"/>
        <v>0</v>
      </c>
      <c r="M18" s="119">
        <f t="shared" si="2"/>
        <v>0</v>
      </c>
    </row>
    <row r="19" spans="2:16" s="97" customFormat="1" ht="14" x14ac:dyDescent="0.35">
      <c r="B19" s="96">
        <v>11</v>
      </c>
      <c r="C19" s="105"/>
      <c r="D19" s="106"/>
      <c r="E19" s="107"/>
      <c r="F19" s="108"/>
      <c r="G19" s="109"/>
      <c r="H19" s="119">
        <f t="shared" si="0"/>
        <v>0</v>
      </c>
      <c r="I19" s="119">
        <f t="shared" si="3"/>
        <v>0</v>
      </c>
      <c r="J19" s="119">
        <f t="shared" si="4"/>
        <v>0</v>
      </c>
      <c r="K19" s="119">
        <f t="shared" si="5"/>
        <v>0</v>
      </c>
      <c r="L19" s="120">
        <f t="shared" si="1"/>
        <v>0</v>
      </c>
      <c r="M19" s="119">
        <f t="shared" si="2"/>
        <v>0</v>
      </c>
    </row>
    <row r="20" spans="2:16" s="97" customFormat="1" ht="14" x14ac:dyDescent="0.35">
      <c r="B20" s="96">
        <v>12</v>
      </c>
      <c r="C20" s="105"/>
      <c r="D20" s="106"/>
      <c r="E20" s="107"/>
      <c r="F20" s="108"/>
      <c r="G20" s="109"/>
      <c r="H20" s="119">
        <f t="shared" si="0"/>
        <v>0</v>
      </c>
      <c r="I20" s="119">
        <f t="shared" si="3"/>
        <v>0</v>
      </c>
      <c r="J20" s="119">
        <f t="shared" si="4"/>
        <v>0</v>
      </c>
      <c r="K20" s="119">
        <f t="shared" si="5"/>
        <v>0</v>
      </c>
      <c r="L20" s="120">
        <f t="shared" si="1"/>
        <v>0</v>
      </c>
      <c r="M20" s="119">
        <f t="shared" si="2"/>
        <v>0</v>
      </c>
    </row>
    <row r="21" spans="2:16" s="97" customFormat="1" ht="14" x14ac:dyDescent="0.35">
      <c r="B21" s="96">
        <v>13</v>
      </c>
      <c r="C21" s="105"/>
      <c r="D21" s="106"/>
      <c r="E21" s="107"/>
      <c r="F21" s="108"/>
      <c r="G21" s="109"/>
      <c r="H21" s="119">
        <f t="shared" si="0"/>
        <v>0</v>
      </c>
      <c r="I21" s="119">
        <f t="shared" si="3"/>
        <v>0</v>
      </c>
      <c r="J21" s="119">
        <f t="shared" si="4"/>
        <v>0</v>
      </c>
      <c r="K21" s="119">
        <f t="shared" si="5"/>
        <v>0</v>
      </c>
      <c r="L21" s="120">
        <f t="shared" si="1"/>
        <v>0</v>
      </c>
      <c r="M21" s="119">
        <f t="shared" si="2"/>
        <v>0</v>
      </c>
    </row>
    <row r="22" spans="2:16" s="97" customFormat="1" ht="14" x14ac:dyDescent="0.35">
      <c r="B22" s="96">
        <v>14</v>
      </c>
      <c r="C22" s="105"/>
      <c r="D22" s="106"/>
      <c r="E22" s="107"/>
      <c r="F22" s="108"/>
      <c r="G22" s="109"/>
      <c r="H22" s="119">
        <f t="shared" si="0"/>
        <v>0</v>
      </c>
      <c r="I22" s="119">
        <f t="shared" si="3"/>
        <v>0</v>
      </c>
      <c r="J22" s="119">
        <f t="shared" si="4"/>
        <v>0</v>
      </c>
      <c r="K22" s="119">
        <f t="shared" si="5"/>
        <v>0</v>
      </c>
      <c r="L22" s="120">
        <f t="shared" si="1"/>
        <v>0</v>
      </c>
      <c r="M22" s="119">
        <f t="shared" si="2"/>
        <v>0</v>
      </c>
    </row>
    <row r="23" spans="2:16" s="97" customFormat="1" ht="14" x14ac:dyDescent="0.35">
      <c r="B23" s="96">
        <v>15</v>
      </c>
      <c r="C23" s="105"/>
      <c r="D23" s="106"/>
      <c r="E23" s="107"/>
      <c r="F23" s="108"/>
      <c r="G23" s="109"/>
      <c r="H23" s="119">
        <f t="shared" si="0"/>
        <v>0</v>
      </c>
      <c r="I23" s="119">
        <f t="shared" si="3"/>
        <v>0</v>
      </c>
      <c r="J23" s="119">
        <f t="shared" si="4"/>
        <v>0</v>
      </c>
      <c r="K23" s="119">
        <f t="shared" si="5"/>
        <v>0</v>
      </c>
      <c r="L23" s="120">
        <f t="shared" si="1"/>
        <v>0</v>
      </c>
      <c r="M23" s="119">
        <f t="shared" si="2"/>
        <v>0</v>
      </c>
    </row>
    <row r="24" spans="2:16" s="97" customFormat="1" ht="14" x14ac:dyDescent="0.35">
      <c r="B24" s="96">
        <v>16</v>
      </c>
      <c r="C24" s="105"/>
      <c r="D24" s="106"/>
      <c r="E24" s="107"/>
      <c r="F24" s="108"/>
      <c r="G24" s="109"/>
      <c r="H24" s="119">
        <f t="shared" si="0"/>
        <v>0</v>
      </c>
      <c r="I24" s="119">
        <f t="shared" si="3"/>
        <v>0</v>
      </c>
      <c r="J24" s="119">
        <f t="shared" si="4"/>
        <v>0</v>
      </c>
      <c r="K24" s="119">
        <f t="shared" si="5"/>
        <v>0</v>
      </c>
      <c r="L24" s="120">
        <f t="shared" si="1"/>
        <v>0</v>
      </c>
      <c r="M24" s="119">
        <f t="shared" si="2"/>
        <v>0</v>
      </c>
    </row>
    <row r="25" spans="2:16" s="97" customFormat="1" ht="14" x14ac:dyDescent="0.35">
      <c r="B25" s="96">
        <v>17</v>
      </c>
      <c r="C25" s="105"/>
      <c r="D25" s="106"/>
      <c r="E25" s="107"/>
      <c r="F25" s="108"/>
      <c r="G25" s="109"/>
      <c r="H25" s="119">
        <f t="shared" si="0"/>
        <v>0</v>
      </c>
      <c r="I25" s="119">
        <f t="shared" si="3"/>
        <v>0</v>
      </c>
      <c r="J25" s="119">
        <f t="shared" si="4"/>
        <v>0</v>
      </c>
      <c r="K25" s="119">
        <f t="shared" si="5"/>
        <v>0</v>
      </c>
      <c r="L25" s="120">
        <f t="shared" si="1"/>
        <v>0</v>
      </c>
      <c r="M25" s="119">
        <f t="shared" si="2"/>
        <v>0</v>
      </c>
    </row>
    <row r="26" spans="2:16" s="97" customFormat="1" ht="14" x14ac:dyDescent="0.35">
      <c r="B26" s="96">
        <v>18</v>
      </c>
      <c r="C26" s="105"/>
      <c r="D26" s="106"/>
      <c r="E26" s="107"/>
      <c r="F26" s="108"/>
      <c r="G26" s="109"/>
      <c r="H26" s="119">
        <f t="shared" si="0"/>
        <v>0</v>
      </c>
      <c r="I26" s="119">
        <f t="shared" si="3"/>
        <v>0</v>
      </c>
      <c r="J26" s="119">
        <f t="shared" si="4"/>
        <v>0</v>
      </c>
      <c r="K26" s="119">
        <f t="shared" si="5"/>
        <v>0</v>
      </c>
      <c r="L26" s="120">
        <f t="shared" si="1"/>
        <v>0</v>
      </c>
      <c r="M26" s="119">
        <f t="shared" si="2"/>
        <v>0</v>
      </c>
    </row>
    <row r="27" spans="2:16" s="97" customFormat="1" ht="14" x14ac:dyDescent="0.35">
      <c r="B27" s="96">
        <v>19</v>
      </c>
      <c r="C27" s="105"/>
      <c r="D27" s="106"/>
      <c r="E27" s="107"/>
      <c r="F27" s="108"/>
      <c r="G27" s="109"/>
      <c r="H27" s="119">
        <f t="shared" si="0"/>
        <v>0</v>
      </c>
      <c r="I27" s="119">
        <f t="shared" si="3"/>
        <v>0</v>
      </c>
      <c r="J27" s="119">
        <f t="shared" si="4"/>
        <v>0</v>
      </c>
      <c r="K27" s="119">
        <f t="shared" si="5"/>
        <v>0</v>
      </c>
      <c r="L27" s="120">
        <f t="shared" si="1"/>
        <v>0</v>
      </c>
      <c r="M27" s="119">
        <f t="shared" si="2"/>
        <v>0</v>
      </c>
    </row>
    <row r="28" spans="2:16" s="97" customFormat="1" ht="14" x14ac:dyDescent="0.35">
      <c r="B28" s="96">
        <v>20</v>
      </c>
      <c r="C28" s="105"/>
      <c r="D28" s="106"/>
      <c r="E28" s="107"/>
      <c r="F28" s="110"/>
      <c r="G28" s="111"/>
      <c r="H28" s="120">
        <f t="shared" si="0"/>
        <v>0</v>
      </c>
      <c r="I28" s="120">
        <f t="shared" si="3"/>
        <v>0</v>
      </c>
      <c r="J28" s="120">
        <f t="shared" si="4"/>
        <v>0</v>
      </c>
      <c r="K28" s="120">
        <f t="shared" si="5"/>
        <v>0</v>
      </c>
      <c r="L28" s="120">
        <f t="shared" si="1"/>
        <v>0</v>
      </c>
      <c r="M28" s="120">
        <f t="shared" si="2"/>
        <v>0</v>
      </c>
    </row>
    <row r="29" spans="2:16" s="62" customFormat="1" ht="14" x14ac:dyDescent="0.3">
      <c r="B29" s="204" t="str">
        <f>IF(D2="English","Totals",IF(D2="Español","Totales",""))</f>
        <v>Totals</v>
      </c>
      <c r="C29" s="204"/>
      <c r="D29" s="204"/>
      <c r="E29" s="204"/>
      <c r="F29" s="102">
        <f>SUM(F9:F28)</f>
        <v>0</v>
      </c>
      <c r="G29" s="102">
        <f>SUM(G9:G28)</f>
        <v>0</v>
      </c>
      <c r="H29" s="102">
        <f t="shared" ref="H29:L29" si="6">SUM(H9:H28)</f>
        <v>0</v>
      </c>
      <c r="I29" s="102">
        <f t="shared" si="6"/>
        <v>0</v>
      </c>
      <c r="J29" s="102">
        <f t="shared" si="6"/>
        <v>0</v>
      </c>
      <c r="K29" s="102">
        <f t="shared" si="6"/>
        <v>0</v>
      </c>
      <c r="L29" s="102">
        <f t="shared" si="6"/>
        <v>0</v>
      </c>
      <c r="M29" s="102">
        <f>SUM(M9:M28)</f>
        <v>0</v>
      </c>
    </row>
    <row r="30" spans="2:16" s="62" customFormat="1" ht="36.65" customHeight="1" x14ac:dyDescent="0.3">
      <c r="B30" s="85"/>
      <c r="C30" s="85"/>
      <c r="D30" s="85"/>
      <c r="E30" s="85"/>
      <c r="F30" s="86"/>
      <c r="G30" s="86"/>
      <c r="H30" s="86"/>
      <c r="I30" s="86"/>
      <c r="J30" s="86"/>
      <c r="K30" s="86"/>
      <c r="L30" s="86"/>
      <c r="M30" s="86"/>
    </row>
    <row r="31" spans="2:16" ht="58" customHeight="1" x14ac:dyDescent="0.35">
      <c r="B31" s="194" t="str">
        <f>IF(D2="English","Table 2 Businesses/Contractors Engaged in the Program to Date",IF(D2="Español","Tabla 2 Empresas/Contratistas Involucradas en el Programa a la Fecha",""))</f>
        <v>Table 2 Businesses/Contractors Engaged in the Program to Date</v>
      </c>
      <c r="C31" s="194"/>
      <c r="D31" s="194"/>
      <c r="E31" s="194"/>
      <c r="F31" s="194"/>
      <c r="G31" s="75"/>
      <c r="H31" s="75"/>
      <c r="I31" s="75"/>
      <c r="J31" s="75"/>
      <c r="K31" s="75"/>
      <c r="L31" s="75"/>
      <c r="M31" s="75"/>
      <c r="N31" s="75"/>
      <c r="O31" s="75"/>
      <c r="P31" s="75"/>
    </row>
    <row r="32" spans="2:16" s="64" customFormat="1" ht="80.5" customHeight="1" x14ac:dyDescent="0.35">
      <c r="B32" s="79"/>
      <c r="C32" s="79" t="str">
        <f>IF(D2="English","Business Name",IF(D2="Español","Nombre de la Empresa",""))</f>
        <v>Business Name</v>
      </c>
      <c r="D32" s="72" t="str">
        <f>IF(D2="English","Business Tax ID/EIN",IF(D2="Español","Identificación fiscal de la empresa/EIN",""))</f>
        <v>Business Tax ID/EIN</v>
      </c>
      <c r="E32" s="72" t="str">
        <f>IF(D2="English","Date of Contract/Task Order/Delivery",IF(D2="Español","Fecha del contrato/orden de trabajo/entrega",""))</f>
        <v>Date of Contract/Task Order/Delivery</v>
      </c>
      <c r="F32" s="72" t="str">
        <f>IF(D2="English","Business Postal/Physical Address",IF(D2="Español","Dirección postal/física de la empresa",""))</f>
        <v>Business Postal/Physical Address</v>
      </c>
      <c r="G32" s="79" t="str">
        <f>IF(D2="English","Amount",IF(D2="Español","Cantidad",""))</f>
        <v>Amount</v>
      </c>
      <c r="H32" s="186" t="str">
        <f>IF(D2="English","Brief Scope Description",IF(D2="Español","Breve descripción del alcance",""))</f>
        <v>Brief Scope Description</v>
      </c>
      <c r="I32" s="187"/>
      <c r="J32" s="72" t="str">
        <f>IF(D2="English","Name of Program Engaged In",IF(D2="Español","Nombre del programa en el que participa",""))</f>
        <v>Name of Program Engaged In</v>
      </c>
      <c r="K32" s="72" t="str">
        <f>IF(D2="English","Procurement Process ID/Name of Project",IF(D2="Español","ID del proceso de adquisición/Nombre del proyecto",""))</f>
        <v>Procurement Process ID/Name of Project</v>
      </c>
      <c r="L32" s="72" t="str">
        <f>IF(D2="English","Work Duration
(# Days)",IF(D2="Español","Duración del trabajo
(# días)",""))</f>
        <v>Work Duration
(# Days)</v>
      </c>
      <c r="M32" s="72" t="str">
        <f>IF(D2="English","Amount Paid to Date",IF(D2="Español","Cantidad pagada hasta la fecha",""))</f>
        <v>Amount Paid to Date</v>
      </c>
      <c r="N32" s="72" t="str">
        <f>IF(D2="English","Business Status: MBE,WBE,LSA",IF(D2="Español","La empresa cuenta con certificación: MBE,WBE,LSA",""))</f>
        <v>Business Status: MBE,WBE,LSA</v>
      </c>
      <c r="O32" s="72" t="str">
        <f>IF(D2="English","Total Contract Utilization %",IF(D2="Español","% de utilización total del contrato",""))</f>
        <v>Total Contract Utilization %</v>
      </c>
      <c r="P32" s="72" t="str">
        <f>IF(D2="English","Paid to Date Utilization %",IF(D2="Español","% de utilización pagado hasta la fecha",""))</f>
        <v>Paid to Date Utilization %</v>
      </c>
    </row>
    <row r="33" spans="2:16" s="97" customFormat="1" ht="23" x14ac:dyDescent="0.35">
      <c r="B33" s="101">
        <v>1</v>
      </c>
      <c r="C33" s="112"/>
      <c r="D33" s="113"/>
      <c r="E33" s="114"/>
      <c r="F33" s="115"/>
      <c r="G33" s="109"/>
      <c r="H33" s="183"/>
      <c r="I33" s="183"/>
      <c r="J33" s="116"/>
      <c r="K33" s="115"/>
      <c r="L33" s="115"/>
      <c r="M33" s="117"/>
      <c r="N33" s="118"/>
      <c r="O33" s="121" t="str">
        <f>IFERROR(G33/(SUMIFS($F$9:$F$28,$C$9:$C$28,J33)),"")</f>
        <v/>
      </c>
      <c r="P33" s="122" t="str">
        <f>IFERROR(M33/G33,"")</f>
        <v/>
      </c>
    </row>
    <row r="34" spans="2:16" s="97" customFormat="1" ht="23" x14ac:dyDescent="0.35">
      <c r="B34" s="101">
        <v>2</v>
      </c>
      <c r="C34" s="112"/>
      <c r="D34" s="113"/>
      <c r="E34" s="114"/>
      <c r="F34" s="115"/>
      <c r="G34" s="109"/>
      <c r="H34" s="183"/>
      <c r="I34" s="183"/>
      <c r="J34" s="116"/>
      <c r="K34" s="115"/>
      <c r="L34" s="115"/>
      <c r="M34" s="109"/>
      <c r="N34" s="118"/>
      <c r="O34" s="121" t="str">
        <f t="shared" ref="O34:O82" si="7">IFERROR(G34/(SUMIFS($F$9:$F$28,$C$9:$C$28,J34)),"")</f>
        <v/>
      </c>
      <c r="P34" s="123" t="str">
        <f t="shared" ref="P34:P82" si="8">IFERROR(M34/G34,"")</f>
        <v/>
      </c>
    </row>
    <row r="35" spans="2:16" s="97" customFormat="1" ht="23" x14ac:dyDescent="0.35">
      <c r="B35" s="101">
        <v>3</v>
      </c>
      <c r="C35" s="112"/>
      <c r="D35" s="113"/>
      <c r="E35" s="114"/>
      <c r="F35" s="115"/>
      <c r="G35" s="109"/>
      <c r="H35" s="183"/>
      <c r="I35" s="183"/>
      <c r="J35" s="116"/>
      <c r="K35" s="115"/>
      <c r="L35" s="115"/>
      <c r="M35" s="109"/>
      <c r="N35" s="118"/>
      <c r="O35" s="121" t="str">
        <f t="shared" si="7"/>
        <v/>
      </c>
      <c r="P35" s="123" t="str">
        <f t="shared" si="8"/>
        <v/>
      </c>
    </row>
    <row r="36" spans="2:16" s="97" customFormat="1" ht="23" x14ac:dyDescent="0.35">
      <c r="B36" s="101">
        <v>4</v>
      </c>
      <c r="C36" s="112"/>
      <c r="D36" s="113"/>
      <c r="E36" s="114"/>
      <c r="F36" s="115"/>
      <c r="G36" s="109"/>
      <c r="H36" s="183"/>
      <c r="I36" s="183"/>
      <c r="J36" s="116"/>
      <c r="K36" s="115"/>
      <c r="L36" s="115"/>
      <c r="M36" s="109"/>
      <c r="N36" s="118"/>
      <c r="O36" s="121" t="str">
        <f t="shared" si="7"/>
        <v/>
      </c>
      <c r="P36" s="123" t="str">
        <f t="shared" si="8"/>
        <v/>
      </c>
    </row>
    <row r="37" spans="2:16" s="97" customFormat="1" ht="23" x14ac:dyDescent="0.35">
      <c r="B37" s="101">
        <v>5</v>
      </c>
      <c r="C37" s="112"/>
      <c r="D37" s="113"/>
      <c r="E37" s="114"/>
      <c r="F37" s="115"/>
      <c r="G37" s="109"/>
      <c r="H37" s="183"/>
      <c r="I37" s="183"/>
      <c r="J37" s="116"/>
      <c r="K37" s="115"/>
      <c r="L37" s="115"/>
      <c r="M37" s="109"/>
      <c r="N37" s="118"/>
      <c r="O37" s="121" t="str">
        <f t="shared" si="7"/>
        <v/>
      </c>
      <c r="P37" s="123" t="str">
        <f t="shared" si="8"/>
        <v/>
      </c>
    </row>
    <row r="38" spans="2:16" s="97" customFormat="1" ht="23" x14ac:dyDescent="0.35">
      <c r="B38" s="101">
        <v>6</v>
      </c>
      <c r="C38" s="112"/>
      <c r="D38" s="113"/>
      <c r="E38" s="114"/>
      <c r="F38" s="115"/>
      <c r="G38" s="109"/>
      <c r="H38" s="183"/>
      <c r="I38" s="183"/>
      <c r="J38" s="116"/>
      <c r="K38" s="115"/>
      <c r="L38" s="115"/>
      <c r="M38" s="109"/>
      <c r="N38" s="118"/>
      <c r="O38" s="121" t="str">
        <f t="shared" si="7"/>
        <v/>
      </c>
      <c r="P38" s="123" t="str">
        <f t="shared" si="8"/>
        <v/>
      </c>
    </row>
    <row r="39" spans="2:16" s="97" customFormat="1" ht="14" x14ac:dyDescent="0.35">
      <c r="B39" s="101">
        <v>7</v>
      </c>
      <c r="C39" s="112"/>
      <c r="D39" s="113"/>
      <c r="E39" s="114"/>
      <c r="F39" s="115"/>
      <c r="G39" s="109"/>
      <c r="H39" s="183"/>
      <c r="I39" s="183"/>
      <c r="J39" s="116"/>
      <c r="K39" s="115"/>
      <c r="L39" s="115"/>
      <c r="M39" s="109"/>
      <c r="N39" s="118"/>
      <c r="O39" s="121" t="str">
        <f t="shared" si="7"/>
        <v/>
      </c>
      <c r="P39" s="123" t="str">
        <f t="shared" si="8"/>
        <v/>
      </c>
    </row>
    <row r="40" spans="2:16" s="97" customFormat="1" ht="14" x14ac:dyDescent="0.35">
      <c r="B40" s="101">
        <v>8</v>
      </c>
      <c r="C40" s="112"/>
      <c r="D40" s="113"/>
      <c r="E40" s="114"/>
      <c r="F40" s="115"/>
      <c r="G40" s="109"/>
      <c r="H40" s="183"/>
      <c r="I40" s="183"/>
      <c r="J40" s="116"/>
      <c r="K40" s="115"/>
      <c r="L40" s="115"/>
      <c r="M40" s="109"/>
      <c r="N40" s="118"/>
      <c r="O40" s="121" t="str">
        <f t="shared" si="7"/>
        <v/>
      </c>
      <c r="P40" s="123" t="str">
        <f t="shared" si="8"/>
        <v/>
      </c>
    </row>
    <row r="41" spans="2:16" s="97" customFormat="1" ht="14" x14ac:dyDescent="0.35">
      <c r="B41" s="101">
        <v>9</v>
      </c>
      <c r="C41" s="112"/>
      <c r="D41" s="113"/>
      <c r="E41" s="114"/>
      <c r="F41" s="115"/>
      <c r="G41" s="109"/>
      <c r="H41" s="183"/>
      <c r="I41" s="183"/>
      <c r="J41" s="116"/>
      <c r="K41" s="115"/>
      <c r="L41" s="115"/>
      <c r="M41" s="109"/>
      <c r="N41" s="118"/>
      <c r="O41" s="121" t="str">
        <f>IFERROR(G41/(SUMIFS($F$9:$F$28,$C$9:$C$28,J41)),"")</f>
        <v/>
      </c>
      <c r="P41" s="123" t="str">
        <f t="shared" si="8"/>
        <v/>
      </c>
    </row>
    <row r="42" spans="2:16" s="97" customFormat="1" ht="14" x14ac:dyDescent="0.35">
      <c r="B42" s="101">
        <v>10</v>
      </c>
      <c r="C42" s="112"/>
      <c r="D42" s="113"/>
      <c r="E42" s="114"/>
      <c r="F42" s="115"/>
      <c r="G42" s="109"/>
      <c r="H42" s="183"/>
      <c r="I42" s="183"/>
      <c r="J42" s="116"/>
      <c r="K42" s="115"/>
      <c r="L42" s="115"/>
      <c r="M42" s="109"/>
      <c r="N42" s="118"/>
      <c r="O42" s="121" t="str">
        <f t="shared" si="7"/>
        <v/>
      </c>
      <c r="P42" s="123" t="str">
        <f t="shared" si="8"/>
        <v/>
      </c>
    </row>
    <row r="43" spans="2:16" s="97" customFormat="1" ht="14" x14ac:dyDescent="0.35">
      <c r="B43" s="101">
        <v>11</v>
      </c>
      <c r="C43" s="112"/>
      <c r="D43" s="113"/>
      <c r="E43" s="114"/>
      <c r="F43" s="115"/>
      <c r="G43" s="109"/>
      <c r="H43" s="183"/>
      <c r="I43" s="183"/>
      <c r="J43" s="116"/>
      <c r="K43" s="115"/>
      <c r="L43" s="115"/>
      <c r="M43" s="109"/>
      <c r="N43" s="118"/>
      <c r="O43" s="121" t="str">
        <f t="shared" si="7"/>
        <v/>
      </c>
      <c r="P43" s="123" t="str">
        <f t="shared" si="8"/>
        <v/>
      </c>
    </row>
    <row r="44" spans="2:16" s="97" customFormat="1" ht="14" x14ac:dyDescent="0.35">
      <c r="B44" s="101">
        <v>12</v>
      </c>
      <c r="C44" s="112"/>
      <c r="D44" s="113"/>
      <c r="E44" s="114"/>
      <c r="F44" s="115"/>
      <c r="G44" s="109"/>
      <c r="H44" s="183"/>
      <c r="I44" s="183"/>
      <c r="J44" s="116"/>
      <c r="K44" s="115"/>
      <c r="L44" s="115"/>
      <c r="M44" s="109"/>
      <c r="N44" s="118"/>
      <c r="O44" s="121" t="str">
        <f t="shared" si="7"/>
        <v/>
      </c>
      <c r="P44" s="123" t="str">
        <f t="shared" si="8"/>
        <v/>
      </c>
    </row>
    <row r="45" spans="2:16" s="97" customFormat="1" ht="14" x14ac:dyDescent="0.35">
      <c r="B45" s="101">
        <v>13</v>
      </c>
      <c r="C45" s="112"/>
      <c r="D45" s="113"/>
      <c r="E45" s="114"/>
      <c r="F45" s="115"/>
      <c r="G45" s="109"/>
      <c r="H45" s="183"/>
      <c r="I45" s="183"/>
      <c r="J45" s="116"/>
      <c r="K45" s="115"/>
      <c r="L45" s="115"/>
      <c r="M45" s="109"/>
      <c r="N45" s="118"/>
      <c r="O45" s="121" t="str">
        <f t="shared" si="7"/>
        <v/>
      </c>
      <c r="P45" s="123" t="str">
        <f t="shared" si="8"/>
        <v/>
      </c>
    </row>
    <row r="46" spans="2:16" s="97" customFormat="1" ht="14" x14ac:dyDescent="0.35">
      <c r="B46" s="101">
        <v>14</v>
      </c>
      <c r="C46" s="112"/>
      <c r="D46" s="113"/>
      <c r="E46" s="114"/>
      <c r="F46" s="115"/>
      <c r="G46" s="109"/>
      <c r="H46" s="183"/>
      <c r="I46" s="183"/>
      <c r="J46" s="116"/>
      <c r="K46" s="115"/>
      <c r="L46" s="115"/>
      <c r="M46" s="109"/>
      <c r="N46" s="118"/>
      <c r="O46" s="121" t="str">
        <f t="shared" si="7"/>
        <v/>
      </c>
      <c r="P46" s="123" t="str">
        <f t="shared" si="8"/>
        <v/>
      </c>
    </row>
    <row r="47" spans="2:16" s="97" customFormat="1" ht="14" x14ac:dyDescent="0.35">
      <c r="B47" s="101">
        <v>15</v>
      </c>
      <c r="C47" s="112"/>
      <c r="D47" s="113"/>
      <c r="E47" s="114"/>
      <c r="F47" s="115"/>
      <c r="G47" s="109"/>
      <c r="H47" s="183"/>
      <c r="I47" s="183"/>
      <c r="J47" s="116"/>
      <c r="K47" s="115"/>
      <c r="L47" s="115"/>
      <c r="M47" s="109"/>
      <c r="N47" s="118"/>
      <c r="O47" s="121" t="str">
        <f t="shared" si="7"/>
        <v/>
      </c>
      <c r="P47" s="123" t="str">
        <f t="shared" si="8"/>
        <v/>
      </c>
    </row>
    <row r="48" spans="2:16" s="97" customFormat="1" ht="14" x14ac:dyDescent="0.35">
      <c r="B48" s="101">
        <v>16</v>
      </c>
      <c r="C48" s="112"/>
      <c r="D48" s="113"/>
      <c r="E48" s="114"/>
      <c r="F48" s="115"/>
      <c r="G48" s="109"/>
      <c r="H48" s="183"/>
      <c r="I48" s="183"/>
      <c r="J48" s="116"/>
      <c r="K48" s="115"/>
      <c r="L48" s="115"/>
      <c r="M48" s="109"/>
      <c r="N48" s="118"/>
      <c r="O48" s="121" t="str">
        <f t="shared" si="7"/>
        <v/>
      </c>
      <c r="P48" s="123" t="str">
        <f t="shared" si="8"/>
        <v/>
      </c>
    </row>
    <row r="49" spans="2:16" s="97" customFormat="1" ht="14" x14ac:dyDescent="0.35">
      <c r="B49" s="101">
        <v>17</v>
      </c>
      <c r="C49" s="112"/>
      <c r="D49" s="113"/>
      <c r="E49" s="114"/>
      <c r="F49" s="115"/>
      <c r="G49" s="109"/>
      <c r="H49" s="183"/>
      <c r="I49" s="183"/>
      <c r="J49" s="116"/>
      <c r="K49" s="115"/>
      <c r="L49" s="115"/>
      <c r="M49" s="109"/>
      <c r="N49" s="118"/>
      <c r="O49" s="121" t="str">
        <f t="shared" si="7"/>
        <v/>
      </c>
      <c r="P49" s="123" t="str">
        <f t="shared" si="8"/>
        <v/>
      </c>
    </row>
    <row r="50" spans="2:16" s="97" customFormat="1" ht="14" x14ac:dyDescent="0.35">
      <c r="B50" s="101">
        <v>18</v>
      </c>
      <c r="C50" s="112"/>
      <c r="D50" s="113"/>
      <c r="E50" s="114"/>
      <c r="F50" s="115"/>
      <c r="G50" s="109"/>
      <c r="H50" s="183"/>
      <c r="I50" s="183"/>
      <c r="J50" s="116"/>
      <c r="K50" s="115"/>
      <c r="L50" s="115"/>
      <c r="M50" s="109"/>
      <c r="N50" s="118"/>
      <c r="O50" s="121" t="str">
        <f t="shared" si="7"/>
        <v/>
      </c>
      <c r="P50" s="123" t="str">
        <f t="shared" si="8"/>
        <v/>
      </c>
    </row>
    <row r="51" spans="2:16" s="97" customFormat="1" ht="14" x14ac:dyDescent="0.35">
      <c r="B51" s="101">
        <v>19</v>
      </c>
      <c r="C51" s="112"/>
      <c r="D51" s="113"/>
      <c r="E51" s="114"/>
      <c r="F51" s="115"/>
      <c r="G51" s="109"/>
      <c r="H51" s="183"/>
      <c r="I51" s="183"/>
      <c r="J51" s="116"/>
      <c r="K51" s="115"/>
      <c r="L51" s="115"/>
      <c r="M51" s="109"/>
      <c r="N51" s="118"/>
      <c r="O51" s="121" t="str">
        <f t="shared" si="7"/>
        <v/>
      </c>
      <c r="P51" s="123" t="str">
        <f t="shared" si="8"/>
        <v/>
      </c>
    </row>
    <row r="52" spans="2:16" s="97" customFormat="1" ht="14" x14ac:dyDescent="0.35">
      <c r="B52" s="101">
        <v>20</v>
      </c>
      <c r="C52" s="112"/>
      <c r="D52" s="113"/>
      <c r="E52" s="114"/>
      <c r="F52" s="115"/>
      <c r="G52" s="109"/>
      <c r="H52" s="183"/>
      <c r="I52" s="183"/>
      <c r="J52" s="116"/>
      <c r="K52" s="115"/>
      <c r="L52" s="115"/>
      <c r="M52" s="109"/>
      <c r="N52" s="118"/>
      <c r="O52" s="121" t="str">
        <f t="shared" si="7"/>
        <v/>
      </c>
      <c r="P52" s="123" t="str">
        <f t="shared" si="8"/>
        <v/>
      </c>
    </row>
    <row r="53" spans="2:16" s="97" customFormat="1" ht="14" x14ac:dyDescent="0.35">
      <c r="B53" s="101">
        <v>21</v>
      </c>
      <c r="C53" s="112"/>
      <c r="D53" s="113"/>
      <c r="E53" s="114"/>
      <c r="F53" s="115"/>
      <c r="G53" s="109"/>
      <c r="H53" s="183"/>
      <c r="I53" s="183"/>
      <c r="J53" s="116"/>
      <c r="K53" s="115"/>
      <c r="L53" s="115"/>
      <c r="M53" s="109"/>
      <c r="N53" s="118"/>
      <c r="O53" s="121" t="str">
        <f t="shared" si="7"/>
        <v/>
      </c>
      <c r="P53" s="123" t="str">
        <f t="shared" si="8"/>
        <v/>
      </c>
    </row>
    <row r="54" spans="2:16" s="97" customFormat="1" ht="14" x14ac:dyDescent="0.35">
      <c r="B54" s="101">
        <v>22</v>
      </c>
      <c r="C54" s="112"/>
      <c r="D54" s="113"/>
      <c r="E54" s="114"/>
      <c r="F54" s="115"/>
      <c r="G54" s="109"/>
      <c r="H54" s="183"/>
      <c r="I54" s="183"/>
      <c r="J54" s="116"/>
      <c r="K54" s="115"/>
      <c r="L54" s="115"/>
      <c r="M54" s="109"/>
      <c r="N54" s="118"/>
      <c r="O54" s="121" t="str">
        <f t="shared" si="7"/>
        <v/>
      </c>
      <c r="P54" s="123" t="str">
        <f t="shared" si="8"/>
        <v/>
      </c>
    </row>
    <row r="55" spans="2:16" s="97" customFormat="1" ht="14" x14ac:dyDescent="0.35">
      <c r="B55" s="101">
        <v>23</v>
      </c>
      <c r="C55" s="112"/>
      <c r="D55" s="113"/>
      <c r="E55" s="114"/>
      <c r="F55" s="115"/>
      <c r="G55" s="109"/>
      <c r="H55" s="183"/>
      <c r="I55" s="183"/>
      <c r="J55" s="116"/>
      <c r="K55" s="115"/>
      <c r="L55" s="115"/>
      <c r="M55" s="109"/>
      <c r="N55" s="118"/>
      <c r="O55" s="121" t="str">
        <f t="shared" si="7"/>
        <v/>
      </c>
      <c r="P55" s="123" t="str">
        <f t="shared" si="8"/>
        <v/>
      </c>
    </row>
    <row r="56" spans="2:16" s="97" customFormat="1" ht="14" x14ac:dyDescent="0.35">
      <c r="B56" s="101">
        <v>24</v>
      </c>
      <c r="C56" s="112"/>
      <c r="D56" s="113"/>
      <c r="E56" s="114"/>
      <c r="F56" s="115"/>
      <c r="G56" s="109"/>
      <c r="H56" s="183"/>
      <c r="I56" s="183"/>
      <c r="J56" s="116"/>
      <c r="K56" s="115"/>
      <c r="L56" s="115"/>
      <c r="M56" s="109"/>
      <c r="N56" s="118"/>
      <c r="O56" s="121" t="str">
        <f t="shared" si="7"/>
        <v/>
      </c>
      <c r="P56" s="123" t="str">
        <f t="shared" si="8"/>
        <v/>
      </c>
    </row>
    <row r="57" spans="2:16" s="97" customFormat="1" ht="14" x14ac:dyDescent="0.35">
      <c r="B57" s="101">
        <v>25</v>
      </c>
      <c r="C57" s="112"/>
      <c r="D57" s="113"/>
      <c r="E57" s="114"/>
      <c r="F57" s="115"/>
      <c r="G57" s="109"/>
      <c r="H57" s="183"/>
      <c r="I57" s="183"/>
      <c r="J57" s="116"/>
      <c r="K57" s="115"/>
      <c r="L57" s="115"/>
      <c r="M57" s="109"/>
      <c r="N57" s="118"/>
      <c r="O57" s="121" t="str">
        <f t="shared" si="7"/>
        <v/>
      </c>
      <c r="P57" s="123" t="str">
        <f t="shared" si="8"/>
        <v/>
      </c>
    </row>
    <row r="58" spans="2:16" s="97" customFormat="1" ht="14" x14ac:dyDescent="0.35">
      <c r="B58" s="101">
        <v>26</v>
      </c>
      <c r="C58" s="112"/>
      <c r="D58" s="113"/>
      <c r="E58" s="114"/>
      <c r="F58" s="115"/>
      <c r="G58" s="109"/>
      <c r="H58" s="183"/>
      <c r="I58" s="183"/>
      <c r="J58" s="116"/>
      <c r="K58" s="115"/>
      <c r="L58" s="115"/>
      <c r="M58" s="109"/>
      <c r="N58" s="118"/>
      <c r="O58" s="121" t="str">
        <f t="shared" si="7"/>
        <v/>
      </c>
      <c r="P58" s="123" t="str">
        <f t="shared" si="8"/>
        <v/>
      </c>
    </row>
    <row r="59" spans="2:16" s="97" customFormat="1" ht="14" x14ac:dyDescent="0.35">
      <c r="B59" s="101">
        <v>27</v>
      </c>
      <c r="C59" s="112"/>
      <c r="D59" s="113"/>
      <c r="E59" s="114"/>
      <c r="F59" s="115"/>
      <c r="G59" s="109"/>
      <c r="H59" s="183"/>
      <c r="I59" s="183"/>
      <c r="J59" s="116"/>
      <c r="K59" s="115"/>
      <c r="L59" s="115"/>
      <c r="M59" s="109"/>
      <c r="N59" s="118"/>
      <c r="O59" s="121" t="str">
        <f t="shared" si="7"/>
        <v/>
      </c>
      <c r="P59" s="123" t="str">
        <f t="shared" si="8"/>
        <v/>
      </c>
    </row>
    <row r="60" spans="2:16" s="97" customFormat="1" ht="14" x14ac:dyDescent="0.35">
      <c r="B60" s="101">
        <v>28</v>
      </c>
      <c r="C60" s="112"/>
      <c r="D60" s="113"/>
      <c r="E60" s="114"/>
      <c r="F60" s="115"/>
      <c r="G60" s="109"/>
      <c r="H60" s="183"/>
      <c r="I60" s="183"/>
      <c r="J60" s="116"/>
      <c r="K60" s="115"/>
      <c r="L60" s="115"/>
      <c r="M60" s="109"/>
      <c r="N60" s="118"/>
      <c r="O60" s="121" t="str">
        <f t="shared" si="7"/>
        <v/>
      </c>
      <c r="P60" s="123" t="str">
        <f t="shared" si="8"/>
        <v/>
      </c>
    </row>
    <row r="61" spans="2:16" s="97" customFormat="1" ht="14" x14ac:dyDescent="0.35">
      <c r="B61" s="101">
        <v>29</v>
      </c>
      <c r="C61" s="112"/>
      <c r="D61" s="113"/>
      <c r="E61" s="114"/>
      <c r="F61" s="115"/>
      <c r="G61" s="109"/>
      <c r="H61" s="183"/>
      <c r="I61" s="183"/>
      <c r="J61" s="116"/>
      <c r="K61" s="115"/>
      <c r="L61" s="115"/>
      <c r="M61" s="109"/>
      <c r="N61" s="118"/>
      <c r="O61" s="121" t="str">
        <f t="shared" si="7"/>
        <v/>
      </c>
      <c r="P61" s="123" t="str">
        <f t="shared" si="8"/>
        <v/>
      </c>
    </row>
    <row r="62" spans="2:16" s="97" customFormat="1" ht="14" x14ac:dyDescent="0.35">
      <c r="B62" s="101">
        <v>30</v>
      </c>
      <c r="C62" s="112"/>
      <c r="D62" s="113"/>
      <c r="E62" s="114"/>
      <c r="F62" s="115"/>
      <c r="G62" s="109"/>
      <c r="H62" s="183"/>
      <c r="I62" s="183"/>
      <c r="J62" s="116"/>
      <c r="K62" s="115"/>
      <c r="L62" s="115"/>
      <c r="M62" s="109"/>
      <c r="N62" s="118"/>
      <c r="O62" s="121" t="str">
        <f t="shared" si="7"/>
        <v/>
      </c>
      <c r="P62" s="123" t="str">
        <f t="shared" si="8"/>
        <v/>
      </c>
    </row>
    <row r="63" spans="2:16" s="97" customFormat="1" ht="14" x14ac:dyDescent="0.35">
      <c r="B63" s="101">
        <v>31</v>
      </c>
      <c r="C63" s="112"/>
      <c r="D63" s="113"/>
      <c r="E63" s="114"/>
      <c r="F63" s="115"/>
      <c r="G63" s="109"/>
      <c r="H63" s="183"/>
      <c r="I63" s="183"/>
      <c r="J63" s="116"/>
      <c r="K63" s="115"/>
      <c r="L63" s="115"/>
      <c r="M63" s="109"/>
      <c r="N63" s="118"/>
      <c r="O63" s="121" t="str">
        <f t="shared" si="7"/>
        <v/>
      </c>
      <c r="P63" s="123" t="str">
        <f t="shared" si="8"/>
        <v/>
      </c>
    </row>
    <row r="64" spans="2:16" s="97" customFormat="1" ht="14" x14ac:dyDescent="0.35">
      <c r="B64" s="101">
        <v>32</v>
      </c>
      <c r="C64" s="112"/>
      <c r="D64" s="113"/>
      <c r="E64" s="114"/>
      <c r="F64" s="115"/>
      <c r="G64" s="109"/>
      <c r="H64" s="183"/>
      <c r="I64" s="183"/>
      <c r="J64" s="116"/>
      <c r="K64" s="115"/>
      <c r="L64" s="115"/>
      <c r="M64" s="109"/>
      <c r="N64" s="118"/>
      <c r="O64" s="121" t="str">
        <f t="shared" si="7"/>
        <v/>
      </c>
      <c r="P64" s="123" t="str">
        <f t="shared" si="8"/>
        <v/>
      </c>
    </row>
    <row r="65" spans="2:16" s="97" customFormat="1" ht="14" x14ac:dyDescent="0.35">
      <c r="B65" s="101">
        <v>33</v>
      </c>
      <c r="C65" s="112"/>
      <c r="D65" s="113"/>
      <c r="E65" s="114"/>
      <c r="F65" s="115"/>
      <c r="G65" s="109"/>
      <c r="H65" s="183"/>
      <c r="I65" s="183"/>
      <c r="J65" s="116"/>
      <c r="K65" s="115"/>
      <c r="L65" s="115"/>
      <c r="M65" s="109"/>
      <c r="N65" s="118"/>
      <c r="O65" s="121" t="str">
        <f t="shared" si="7"/>
        <v/>
      </c>
      <c r="P65" s="123" t="str">
        <f t="shared" si="8"/>
        <v/>
      </c>
    </row>
    <row r="66" spans="2:16" s="97" customFormat="1" ht="14" x14ac:dyDescent="0.35">
      <c r="B66" s="101">
        <v>34</v>
      </c>
      <c r="C66" s="112"/>
      <c r="D66" s="113"/>
      <c r="E66" s="114"/>
      <c r="F66" s="115"/>
      <c r="G66" s="109"/>
      <c r="H66" s="183"/>
      <c r="I66" s="183"/>
      <c r="J66" s="116"/>
      <c r="K66" s="115"/>
      <c r="L66" s="115"/>
      <c r="M66" s="109"/>
      <c r="N66" s="118"/>
      <c r="O66" s="121" t="str">
        <f t="shared" si="7"/>
        <v/>
      </c>
      <c r="P66" s="123" t="str">
        <f t="shared" si="8"/>
        <v/>
      </c>
    </row>
    <row r="67" spans="2:16" s="97" customFormat="1" ht="14" x14ac:dyDescent="0.35">
      <c r="B67" s="101">
        <v>35</v>
      </c>
      <c r="C67" s="112"/>
      <c r="D67" s="113"/>
      <c r="E67" s="114"/>
      <c r="F67" s="115"/>
      <c r="G67" s="109"/>
      <c r="H67" s="183"/>
      <c r="I67" s="183"/>
      <c r="J67" s="116"/>
      <c r="K67" s="115"/>
      <c r="L67" s="115"/>
      <c r="M67" s="109"/>
      <c r="N67" s="118"/>
      <c r="O67" s="121" t="str">
        <f t="shared" si="7"/>
        <v/>
      </c>
      <c r="P67" s="123" t="str">
        <f t="shared" si="8"/>
        <v/>
      </c>
    </row>
    <row r="68" spans="2:16" s="97" customFormat="1" ht="14" x14ac:dyDescent="0.35">
      <c r="B68" s="101">
        <v>36</v>
      </c>
      <c r="C68" s="112"/>
      <c r="D68" s="113"/>
      <c r="E68" s="114"/>
      <c r="F68" s="115"/>
      <c r="G68" s="109"/>
      <c r="H68" s="183"/>
      <c r="I68" s="183"/>
      <c r="J68" s="116"/>
      <c r="K68" s="115"/>
      <c r="L68" s="115"/>
      <c r="M68" s="109"/>
      <c r="N68" s="118"/>
      <c r="O68" s="121" t="str">
        <f t="shared" si="7"/>
        <v/>
      </c>
      <c r="P68" s="123" t="str">
        <f t="shared" si="8"/>
        <v/>
      </c>
    </row>
    <row r="69" spans="2:16" s="97" customFormat="1" ht="14" x14ac:dyDescent="0.35">
      <c r="B69" s="101">
        <v>37</v>
      </c>
      <c r="C69" s="112"/>
      <c r="D69" s="113"/>
      <c r="E69" s="114"/>
      <c r="F69" s="115"/>
      <c r="G69" s="109"/>
      <c r="H69" s="183"/>
      <c r="I69" s="183"/>
      <c r="J69" s="116"/>
      <c r="K69" s="115"/>
      <c r="L69" s="115"/>
      <c r="M69" s="109"/>
      <c r="N69" s="118"/>
      <c r="O69" s="121" t="str">
        <f t="shared" si="7"/>
        <v/>
      </c>
      <c r="P69" s="123" t="str">
        <f t="shared" si="8"/>
        <v/>
      </c>
    </row>
    <row r="70" spans="2:16" s="97" customFormat="1" ht="14" x14ac:dyDescent="0.35">
      <c r="B70" s="101">
        <v>38</v>
      </c>
      <c r="C70" s="112"/>
      <c r="D70" s="113"/>
      <c r="E70" s="114"/>
      <c r="F70" s="115"/>
      <c r="G70" s="109"/>
      <c r="H70" s="183"/>
      <c r="I70" s="183"/>
      <c r="J70" s="116"/>
      <c r="K70" s="115"/>
      <c r="L70" s="115"/>
      <c r="M70" s="109"/>
      <c r="N70" s="118"/>
      <c r="O70" s="121" t="str">
        <f t="shared" si="7"/>
        <v/>
      </c>
      <c r="P70" s="123" t="str">
        <f t="shared" si="8"/>
        <v/>
      </c>
    </row>
    <row r="71" spans="2:16" s="97" customFormat="1" ht="14" x14ac:dyDescent="0.35">
      <c r="B71" s="101">
        <v>39</v>
      </c>
      <c r="C71" s="112"/>
      <c r="D71" s="113"/>
      <c r="E71" s="114"/>
      <c r="F71" s="115"/>
      <c r="G71" s="109"/>
      <c r="H71" s="183"/>
      <c r="I71" s="183"/>
      <c r="J71" s="116"/>
      <c r="K71" s="115"/>
      <c r="L71" s="115"/>
      <c r="M71" s="109"/>
      <c r="N71" s="118"/>
      <c r="O71" s="121" t="str">
        <f t="shared" si="7"/>
        <v/>
      </c>
      <c r="P71" s="123" t="str">
        <f t="shared" si="8"/>
        <v/>
      </c>
    </row>
    <row r="72" spans="2:16" s="97" customFormat="1" ht="14" x14ac:dyDescent="0.35">
      <c r="B72" s="101">
        <v>40</v>
      </c>
      <c r="C72" s="112"/>
      <c r="D72" s="113"/>
      <c r="E72" s="114"/>
      <c r="F72" s="115"/>
      <c r="G72" s="109"/>
      <c r="H72" s="183"/>
      <c r="I72" s="183"/>
      <c r="J72" s="116"/>
      <c r="K72" s="115"/>
      <c r="L72" s="115"/>
      <c r="M72" s="109"/>
      <c r="N72" s="118"/>
      <c r="O72" s="121" t="str">
        <f t="shared" si="7"/>
        <v/>
      </c>
      <c r="P72" s="123" t="str">
        <f t="shared" si="8"/>
        <v/>
      </c>
    </row>
    <row r="73" spans="2:16" s="97" customFormat="1" ht="14" x14ac:dyDescent="0.35">
      <c r="B73" s="101">
        <v>41</v>
      </c>
      <c r="C73" s="112"/>
      <c r="D73" s="113"/>
      <c r="E73" s="114"/>
      <c r="F73" s="115"/>
      <c r="G73" s="109"/>
      <c r="H73" s="183"/>
      <c r="I73" s="183"/>
      <c r="J73" s="116"/>
      <c r="K73" s="115"/>
      <c r="L73" s="115"/>
      <c r="M73" s="109"/>
      <c r="N73" s="118"/>
      <c r="O73" s="121" t="str">
        <f t="shared" si="7"/>
        <v/>
      </c>
      <c r="P73" s="123" t="str">
        <f t="shared" si="8"/>
        <v/>
      </c>
    </row>
    <row r="74" spans="2:16" s="97" customFormat="1" ht="14" x14ac:dyDescent="0.35">
      <c r="B74" s="101">
        <v>42</v>
      </c>
      <c r="C74" s="112"/>
      <c r="D74" s="113"/>
      <c r="E74" s="114"/>
      <c r="F74" s="115"/>
      <c r="G74" s="109"/>
      <c r="H74" s="183"/>
      <c r="I74" s="183"/>
      <c r="J74" s="116"/>
      <c r="K74" s="115"/>
      <c r="L74" s="115"/>
      <c r="M74" s="109"/>
      <c r="N74" s="118"/>
      <c r="O74" s="121" t="str">
        <f t="shared" si="7"/>
        <v/>
      </c>
      <c r="P74" s="123" t="str">
        <f t="shared" si="8"/>
        <v/>
      </c>
    </row>
    <row r="75" spans="2:16" s="97" customFormat="1" ht="14" x14ac:dyDescent="0.35">
      <c r="B75" s="101">
        <v>43</v>
      </c>
      <c r="C75" s="112"/>
      <c r="D75" s="113"/>
      <c r="E75" s="114"/>
      <c r="F75" s="115"/>
      <c r="G75" s="109"/>
      <c r="H75" s="183"/>
      <c r="I75" s="183"/>
      <c r="J75" s="116"/>
      <c r="K75" s="115"/>
      <c r="L75" s="115"/>
      <c r="M75" s="109"/>
      <c r="N75" s="118"/>
      <c r="O75" s="121" t="str">
        <f t="shared" si="7"/>
        <v/>
      </c>
      <c r="P75" s="123" t="str">
        <f t="shared" si="8"/>
        <v/>
      </c>
    </row>
    <row r="76" spans="2:16" s="97" customFormat="1" ht="14" x14ac:dyDescent="0.35">
      <c r="B76" s="101">
        <v>44</v>
      </c>
      <c r="C76" s="112"/>
      <c r="D76" s="113"/>
      <c r="E76" s="114"/>
      <c r="F76" s="115"/>
      <c r="G76" s="109"/>
      <c r="H76" s="183"/>
      <c r="I76" s="183"/>
      <c r="J76" s="116"/>
      <c r="K76" s="115"/>
      <c r="L76" s="115"/>
      <c r="M76" s="109"/>
      <c r="N76" s="118"/>
      <c r="O76" s="121" t="str">
        <f t="shared" si="7"/>
        <v/>
      </c>
      <c r="P76" s="123" t="str">
        <f t="shared" si="8"/>
        <v/>
      </c>
    </row>
    <row r="77" spans="2:16" s="97" customFormat="1" ht="14" x14ac:dyDescent="0.35">
      <c r="B77" s="101">
        <v>45</v>
      </c>
      <c r="C77" s="112"/>
      <c r="D77" s="113"/>
      <c r="E77" s="114"/>
      <c r="F77" s="115"/>
      <c r="G77" s="109"/>
      <c r="H77" s="183"/>
      <c r="I77" s="183"/>
      <c r="J77" s="116"/>
      <c r="K77" s="115"/>
      <c r="L77" s="115"/>
      <c r="M77" s="109"/>
      <c r="N77" s="118"/>
      <c r="O77" s="121" t="str">
        <f t="shared" si="7"/>
        <v/>
      </c>
      <c r="P77" s="123" t="str">
        <f t="shared" si="8"/>
        <v/>
      </c>
    </row>
    <row r="78" spans="2:16" s="97" customFormat="1" ht="14" x14ac:dyDescent="0.35">
      <c r="B78" s="101">
        <v>46</v>
      </c>
      <c r="C78" s="112"/>
      <c r="D78" s="113"/>
      <c r="E78" s="114"/>
      <c r="F78" s="115"/>
      <c r="G78" s="109"/>
      <c r="H78" s="183"/>
      <c r="I78" s="183"/>
      <c r="J78" s="116"/>
      <c r="K78" s="115"/>
      <c r="L78" s="115"/>
      <c r="M78" s="109"/>
      <c r="N78" s="118"/>
      <c r="O78" s="121" t="str">
        <f t="shared" si="7"/>
        <v/>
      </c>
      <c r="P78" s="123" t="str">
        <f t="shared" si="8"/>
        <v/>
      </c>
    </row>
    <row r="79" spans="2:16" s="97" customFormat="1" ht="14" x14ac:dyDescent="0.35">
      <c r="B79" s="101">
        <v>47</v>
      </c>
      <c r="C79" s="112"/>
      <c r="D79" s="113"/>
      <c r="E79" s="114"/>
      <c r="F79" s="115"/>
      <c r="G79" s="109"/>
      <c r="H79" s="183"/>
      <c r="I79" s="183"/>
      <c r="J79" s="116"/>
      <c r="K79" s="115"/>
      <c r="L79" s="115"/>
      <c r="M79" s="109"/>
      <c r="N79" s="118"/>
      <c r="O79" s="121" t="str">
        <f t="shared" si="7"/>
        <v/>
      </c>
      <c r="P79" s="123" t="str">
        <f t="shared" si="8"/>
        <v/>
      </c>
    </row>
    <row r="80" spans="2:16" s="97" customFormat="1" ht="14" x14ac:dyDescent="0.35">
      <c r="B80" s="101">
        <v>48</v>
      </c>
      <c r="C80" s="112"/>
      <c r="D80" s="113"/>
      <c r="E80" s="114"/>
      <c r="F80" s="115"/>
      <c r="G80" s="109"/>
      <c r="H80" s="183"/>
      <c r="I80" s="183"/>
      <c r="J80" s="116"/>
      <c r="K80" s="115"/>
      <c r="L80" s="115"/>
      <c r="M80" s="109"/>
      <c r="N80" s="118"/>
      <c r="O80" s="121" t="str">
        <f t="shared" si="7"/>
        <v/>
      </c>
      <c r="P80" s="123" t="str">
        <f t="shared" si="8"/>
        <v/>
      </c>
    </row>
    <row r="81" spans="2:19" s="97" customFormat="1" ht="14" x14ac:dyDescent="0.35">
      <c r="B81" s="101">
        <v>49</v>
      </c>
      <c r="C81" s="112"/>
      <c r="D81" s="113"/>
      <c r="E81" s="114"/>
      <c r="F81" s="115"/>
      <c r="G81" s="109"/>
      <c r="H81" s="183"/>
      <c r="I81" s="183"/>
      <c r="J81" s="116"/>
      <c r="K81" s="115"/>
      <c r="L81" s="115"/>
      <c r="M81" s="109"/>
      <c r="N81" s="118"/>
      <c r="O81" s="121" t="str">
        <f t="shared" si="7"/>
        <v/>
      </c>
      <c r="P81" s="123" t="str">
        <f t="shared" si="8"/>
        <v/>
      </c>
    </row>
    <row r="82" spans="2:19" s="97" customFormat="1" ht="14" x14ac:dyDescent="0.35">
      <c r="B82" s="101">
        <v>50</v>
      </c>
      <c r="C82" s="112"/>
      <c r="D82" s="113"/>
      <c r="E82" s="114"/>
      <c r="F82" s="115"/>
      <c r="G82" s="109"/>
      <c r="H82" s="183"/>
      <c r="I82" s="183"/>
      <c r="J82" s="116"/>
      <c r="K82" s="115"/>
      <c r="L82" s="115"/>
      <c r="M82" s="109"/>
      <c r="N82" s="118"/>
      <c r="O82" s="121" t="str">
        <f t="shared" si="7"/>
        <v/>
      </c>
      <c r="P82" s="123" t="str">
        <f t="shared" si="8"/>
        <v/>
      </c>
    </row>
    <row r="83" spans="2:19" s="62" customFormat="1" ht="14" x14ac:dyDescent="0.3">
      <c r="B83" s="203" t="s">
        <v>115</v>
      </c>
      <c r="C83" s="203"/>
      <c r="D83" s="203"/>
      <c r="E83" s="203"/>
      <c r="F83" s="203"/>
      <c r="G83" s="81">
        <f>SUM(G33:G82)</f>
        <v>0</v>
      </c>
      <c r="H83" s="199" t="s">
        <v>115</v>
      </c>
      <c r="I83" s="200"/>
      <c r="J83" s="200"/>
      <c r="K83" s="200"/>
      <c r="L83" s="201"/>
      <c r="M83" s="81">
        <f>SUM(M33:M82)</f>
        <v>0</v>
      </c>
      <c r="N83" s="80"/>
      <c r="O83" s="80"/>
      <c r="P83" s="80"/>
    </row>
    <row r="84" spans="2:19" s="62" customFormat="1" ht="13.5" x14ac:dyDescent="0.25"/>
    <row r="85" spans="2:19" s="62" customFormat="1" ht="13.5" x14ac:dyDescent="0.25"/>
    <row r="86" spans="2:19" s="62" customFormat="1" ht="36" customHeight="1" x14ac:dyDescent="0.25">
      <c r="B86" s="202" t="str">
        <f>IF(D2="English","Table 3 Waiver Request Form",IF(D2="Español","Tabla 3 Formulario de solicitud de dispensa",""))</f>
        <v>Table 3 Waiver Request Form</v>
      </c>
      <c r="C86" s="202"/>
      <c r="D86" s="202"/>
      <c r="E86" s="202"/>
      <c r="F86" s="75"/>
      <c r="G86" s="75"/>
      <c r="H86" s="75"/>
      <c r="I86" s="75"/>
      <c r="J86" s="75"/>
      <c r="K86" s="75"/>
      <c r="L86" s="75"/>
      <c r="M86" s="75"/>
    </row>
    <row r="87" spans="2:19" s="62" customFormat="1" ht="13.5" x14ac:dyDescent="0.25"/>
    <row r="88" spans="2:19" s="62" customFormat="1" ht="78" customHeight="1" x14ac:dyDescent="0.25">
      <c r="B88" s="71"/>
      <c r="C88" s="72" t="str">
        <f>IF(D2="English","Program Name",IF(D2="Español","Nombre del programa",""))</f>
        <v>Program Name</v>
      </c>
      <c r="D88" s="72" t="str">
        <f>IF(D2="English","Procurement Process ID/Name of Project",IF(D2="Español","ID del proceso de adquisición/Nombre del proyecto",""))</f>
        <v>Procurement Process ID/Name of Project</v>
      </c>
      <c r="E88" s="72" t="str">
        <f>IF(D2="English","Date of Contract",IF(D2="Español","Fecha del contrato",""))</f>
        <v>Date of Contract</v>
      </c>
      <c r="F88" s="73" t="str">
        <f>IF(D2="English","Total Contract/SRA Amount",IF(D2="Español","Cantidad total del contrato/acuerdo",""))</f>
        <v>Total Contract/SRA Amount</v>
      </c>
      <c r="G88" s="72" t="str">
        <f>IF(D2="English","Amount allocated to purchases: professional services, construction, supplies, subcontracting",IF(D2="Español","Cantidad destinada a compras: servicios profesionales, construcción, suministros, subcontratación",""))</f>
        <v>Amount allocated to purchases: professional services, construction, supplies, subcontracting</v>
      </c>
      <c r="H88" s="87" t="str">
        <f>IF(D2="English","Final MBE Utilization Amount",IF(D2="Español","Cantidad final de utilización MBE  en relación a cantidad destinada a compras",""))</f>
        <v>Final MBE Utilization Amount</v>
      </c>
      <c r="I88" s="82" t="str">
        <f>IF(D2="English","Final MBE Utilization %",IF(D2="Español","% de utilización final de MBE",""))</f>
        <v>Final MBE Utilization %</v>
      </c>
      <c r="J88" s="87" t="str">
        <f>IF(D2="English","Final WBE Utilization Amount",IF(D2="Español","Cantidad final de utilización WBE  en relación a cantidad destinada a compras",""))</f>
        <v>Final WBE Utilization Amount</v>
      </c>
      <c r="K88" s="72" t="str">
        <f>IF(D2="English","Final WBE Utilization %",IF(D2="Español","% de utilización final de WBE",""))</f>
        <v>Final WBE Utilization %</v>
      </c>
      <c r="L88" s="72" t="str">
        <f>IF(D2="English","Final LSA Utilization Amount",IF(D2="Español","Cantidad final de utilización LSA  en relación a cantidad destinada a compras",""))</f>
        <v>Final LSA Utilization Amount</v>
      </c>
      <c r="M88" s="94" t="str">
        <f>IF(D2="English","Final LSA Utilization %",IF(D2="Español","% de utilización final de LSA",""))</f>
        <v>Final LSA Utilization %</v>
      </c>
      <c r="N88" s="95"/>
      <c r="O88" s="95"/>
      <c r="P88" s="95"/>
      <c r="Q88" s="95"/>
      <c r="R88" s="95"/>
      <c r="S88" s="95"/>
    </row>
    <row r="89" spans="2:19" s="62" customFormat="1" ht="14" x14ac:dyDescent="0.3">
      <c r="B89" s="74">
        <v>1</v>
      </c>
      <c r="C89" s="128" t="str">
        <f>IF(C9&lt;&gt;"",C9,"")</f>
        <v/>
      </c>
      <c r="D89" s="129" t="str">
        <f>IF(D9&lt;&gt;"",D9,"")</f>
        <v/>
      </c>
      <c r="E89" s="130" t="str">
        <f>IF(E9&lt;&gt;"",E9,"")</f>
        <v/>
      </c>
      <c r="F89" s="81" t="str">
        <f t="shared" ref="F89" si="9">IF(F9&lt;&gt;"",F9,"")</f>
        <v/>
      </c>
      <c r="G89" s="81" t="str">
        <f>IF(G9&lt;&gt;"",G9,"")</f>
        <v/>
      </c>
      <c r="H89" s="81">
        <f>(SUMIFS($M$33:$M$82,$J$33:$J$82,C89,$N$33:$N$82,"MBE"))*0.1</f>
        <v>0</v>
      </c>
      <c r="I89" s="124" t="str">
        <f>IFERROR(H89/G89,"")</f>
        <v/>
      </c>
      <c r="J89" s="81">
        <f>(SUMIFS($M$33:$M$82,$J$33:$J$82,C89,$N$33:$N$82,"WBE"))*0.1</f>
        <v>0</v>
      </c>
      <c r="K89" s="124" t="str">
        <f>IFERROR(J89/G89,"")</f>
        <v/>
      </c>
      <c r="L89" s="81">
        <f>(SUMIFS($M$33:$M$82,$J$33:$J$82,C89,$N$33:$N$82,"LSA"))*0.1</f>
        <v>0</v>
      </c>
      <c r="M89" s="125" t="str">
        <f>IFERROR(L89/G89,"")</f>
        <v/>
      </c>
    </row>
    <row r="90" spans="2:19" s="62" customFormat="1" ht="14" x14ac:dyDescent="0.3">
      <c r="B90" s="74">
        <v>2</v>
      </c>
      <c r="C90" s="128" t="str">
        <f t="shared" ref="C90:G108" si="10">IF(C10&lt;&gt;"",C10,"")</f>
        <v/>
      </c>
      <c r="D90" s="129" t="str">
        <f t="shared" si="10"/>
        <v/>
      </c>
      <c r="E90" s="130" t="str">
        <f t="shared" si="10"/>
        <v/>
      </c>
      <c r="F90" s="81" t="str">
        <f t="shared" si="10"/>
        <v/>
      </c>
      <c r="G90" s="81" t="str">
        <f t="shared" ref="G90" si="11">IF(G10&lt;&gt;"",G10,"")</f>
        <v/>
      </c>
      <c r="H90" s="81">
        <f t="shared" ref="H90:H108" si="12">(SUMIFS($M$33:$M$82,$J$33:$J$82,C90,$N$33:$N$82,"MBE"))*0.1</f>
        <v>0</v>
      </c>
      <c r="I90" s="124" t="str">
        <f t="shared" ref="I90:I108" si="13">IFERROR(H90/G90,"")</f>
        <v/>
      </c>
      <c r="J90" s="81">
        <f t="shared" ref="J90:J108" si="14">(SUMIFS($M$33:$M$82,$J$33:$J$82,C90,$N$33:$N$82,"WBE"))*0.1</f>
        <v>0</v>
      </c>
      <c r="K90" s="124" t="str">
        <f t="shared" ref="K90:K108" si="15">IFERROR(J90/G90,"")</f>
        <v/>
      </c>
      <c r="L90" s="81">
        <f t="shared" ref="L90:L108" si="16">(SUMIFS($M$33:$M$82,$J$33:$J$82,C90,$N$33:$N$82,"LSA"))*0.1</f>
        <v>0</v>
      </c>
      <c r="M90" s="125" t="str">
        <f t="shared" ref="M90:M108" si="17">IFERROR(L90/G90,"")</f>
        <v/>
      </c>
    </row>
    <row r="91" spans="2:19" s="62" customFormat="1" ht="14" x14ac:dyDescent="0.3">
      <c r="B91" s="74">
        <v>3</v>
      </c>
      <c r="C91" s="128" t="str">
        <f t="shared" si="10"/>
        <v/>
      </c>
      <c r="D91" s="129" t="str">
        <f t="shared" si="10"/>
        <v/>
      </c>
      <c r="E91" s="130" t="str">
        <f t="shared" si="10"/>
        <v/>
      </c>
      <c r="F91" s="81" t="str">
        <f t="shared" si="10"/>
        <v/>
      </c>
      <c r="G91" s="81" t="str">
        <f t="shared" si="10"/>
        <v/>
      </c>
      <c r="H91" s="81">
        <f t="shared" si="12"/>
        <v>0</v>
      </c>
      <c r="I91" s="124" t="str">
        <f t="shared" si="13"/>
        <v/>
      </c>
      <c r="J91" s="81">
        <f t="shared" si="14"/>
        <v>0</v>
      </c>
      <c r="K91" s="124" t="str">
        <f t="shared" si="15"/>
        <v/>
      </c>
      <c r="L91" s="81">
        <f t="shared" si="16"/>
        <v>0</v>
      </c>
      <c r="M91" s="125" t="str">
        <f t="shared" si="17"/>
        <v/>
      </c>
    </row>
    <row r="92" spans="2:19" s="62" customFormat="1" ht="14" x14ac:dyDescent="0.3">
      <c r="B92" s="74">
        <v>4</v>
      </c>
      <c r="C92" s="128" t="str">
        <f t="shared" si="10"/>
        <v/>
      </c>
      <c r="D92" s="129" t="str">
        <f t="shared" si="10"/>
        <v/>
      </c>
      <c r="E92" s="130" t="str">
        <f t="shared" si="10"/>
        <v/>
      </c>
      <c r="F92" s="81" t="str">
        <f t="shared" si="10"/>
        <v/>
      </c>
      <c r="G92" s="81" t="str">
        <f t="shared" si="10"/>
        <v/>
      </c>
      <c r="H92" s="81">
        <f t="shared" si="12"/>
        <v>0</v>
      </c>
      <c r="I92" s="124" t="str">
        <f t="shared" si="13"/>
        <v/>
      </c>
      <c r="J92" s="81">
        <f t="shared" si="14"/>
        <v>0</v>
      </c>
      <c r="K92" s="124" t="str">
        <f t="shared" si="15"/>
        <v/>
      </c>
      <c r="L92" s="81">
        <f t="shared" si="16"/>
        <v>0</v>
      </c>
      <c r="M92" s="125" t="str">
        <f t="shared" si="17"/>
        <v/>
      </c>
    </row>
    <row r="93" spans="2:19" s="62" customFormat="1" ht="14" x14ac:dyDescent="0.3">
      <c r="B93" s="74">
        <v>5</v>
      </c>
      <c r="C93" s="128" t="str">
        <f t="shared" si="10"/>
        <v/>
      </c>
      <c r="D93" s="129" t="str">
        <f t="shared" si="10"/>
        <v/>
      </c>
      <c r="E93" s="130" t="str">
        <f t="shared" si="10"/>
        <v/>
      </c>
      <c r="F93" s="81" t="str">
        <f t="shared" si="10"/>
        <v/>
      </c>
      <c r="G93" s="81" t="str">
        <f t="shared" si="10"/>
        <v/>
      </c>
      <c r="H93" s="81">
        <f t="shared" si="12"/>
        <v>0</v>
      </c>
      <c r="I93" s="124" t="str">
        <f t="shared" si="13"/>
        <v/>
      </c>
      <c r="J93" s="81">
        <f t="shared" si="14"/>
        <v>0</v>
      </c>
      <c r="K93" s="124" t="str">
        <f t="shared" si="15"/>
        <v/>
      </c>
      <c r="L93" s="81">
        <f t="shared" si="16"/>
        <v>0</v>
      </c>
      <c r="M93" s="125" t="str">
        <f t="shared" si="17"/>
        <v/>
      </c>
    </row>
    <row r="94" spans="2:19" s="62" customFormat="1" ht="14" x14ac:dyDescent="0.3">
      <c r="B94" s="74">
        <v>6</v>
      </c>
      <c r="C94" s="128" t="str">
        <f t="shared" si="10"/>
        <v/>
      </c>
      <c r="D94" s="129" t="str">
        <f t="shared" si="10"/>
        <v/>
      </c>
      <c r="E94" s="130" t="str">
        <f t="shared" si="10"/>
        <v/>
      </c>
      <c r="F94" s="81" t="str">
        <f t="shared" si="10"/>
        <v/>
      </c>
      <c r="G94" s="81" t="str">
        <f t="shared" si="10"/>
        <v/>
      </c>
      <c r="H94" s="81">
        <f t="shared" si="12"/>
        <v>0</v>
      </c>
      <c r="I94" s="124" t="str">
        <f t="shared" si="13"/>
        <v/>
      </c>
      <c r="J94" s="81">
        <f t="shared" si="14"/>
        <v>0</v>
      </c>
      <c r="K94" s="124" t="str">
        <f t="shared" si="15"/>
        <v/>
      </c>
      <c r="L94" s="81">
        <f t="shared" si="16"/>
        <v>0</v>
      </c>
      <c r="M94" s="125" t="str">
        <f t="shared" si="17"/>
        <v/>
      </c>
    </row>
    <row r="95" spans="2:19" s="62" customFormat="1" ht="14" x14ac:dyDescent="0.3">
      <c r="B95" s="74">
        <v>7</v>
      </c>
      <c r="C95" s="128" t="str">
        <f t="shared" si="10"/>
        <v/>
      </c>
      <c r="D95" s="129" t="str">
        <f t="shared" si="10"/>
        <v/>
      </c>
      <c r="E95" s="130" t="str">
        <f t="shared" si="10"/>
        <v/>
      </c>
      <c r="F95" s="81" t="str">
        <f t="shared" si="10"/>
        <v/>
      </c>
      <c r="G95" s="81" t="str">
        <f t="shared" si="10"/>
        <v/>
      </c>
      <c r="H95" s="81">
        <f t="shared" si="12"/>
        <v>0</v>
      </c>
      <c r="I95" s="124" t="str">
        <f t="shared" si="13"/>
        <v/>
      </c>
      <c r="J95" s="81">
        <f t="shared" si="14"/>
        <v>0</v>
      </c>
      <c r="K95" s="124" t="str">
        <f t="shared" si="15"/>
        <v/>
      </c>
      <c r="L95" s="81">
        <f t="shared" si="16"/>
        <v>0</v>
      </c>
      <c r="M95" s="125" t="str">
        <f t="shared" si="17"/>
        <v/>
      </c>
    </row>
    <row r="96" spans="2:19" s="62" customFormat="1" ht="14" x14ac:dyDescent="0.3">
      <c r="B96" s="74">
        <v>8</v>
      </c>
      <c r="C96" s="128" t="str">
        <f t="shared" si="10"/>
        <v/>
      </c>
      <c r="D96" s="129" t="str">
        <f t="shared" si="10"/>
        <v/>
      </c>
      <c r="E96" s="130" t="str">
        <f t="shared" si="10"/>
        <v/>
      </c>
      <c r="F96" s="81" t="str">
        <f t="shared" si="10"/>
        <v/>
      </c>
      <c r="G96" s="81" t="str">
        <f t="shared" si="10"/>
        <v/>
      </c>
      <c r="H96" s="81">
        <f t="shared" si="12"/>
        <v>0</v>
      </c>
      <c r="I96" s="124" t="str">
        <f t="shared" si="13"/>
        <v/>
      </c>
      <c r="J96" s="81">
        <f t="shared" si="14"/>
        <v>0</v>
      </c>
      <c r="K96" s="124" t="str">
        <f t="shared" si="15"/>
        <v/>
      </c>
      <c r="L96" s="81">
        <f t="shared" si="16"/>
        <v>0</v>
      </c>
      <c r="M96" s="125" t="str">
        <f t="shared" si="17"/>
        <v/>
      </c>
    </row>
    <row r="97" spans="2:13" s="62" customFormat="1" ht="14" x14ac:dyDescent="0.3">
      <c r="B97" s="74">
        <v>9</v>
      </c>
      <c r="C97" s="128" t="str">
        <f t="shared" si="10"/>
        <v/>
      </c>
      <c r="D97" s="129" t="str">
        <f t="shared" si="10"/>
        <v/>
      </c>
      <c r="E97" s="130" t="str">
        <f t="shared" si="10"/>
        <v/>
      </c>
      <c r="F97" s="81" t="str">
        <f t="shared" si="10"/>
        <v/>
      </c>
      <c r="G97" s="81" t="str">
        <f t="shared" si="10"/>
        <v/>
      </c>
      <c r="H97" s="81">
        <f t="shared" si="12"/>
        <v>0</v>
      </c>
      <c r="I97" s="124" t="str">
        <f t="shared" si="13"/>
        <v/>
      </c>
      <c r="J97" s="81">
        <f t="shared" si="14"/>
        <v>0</v>
      </c>
      <c r="K97" s="124" t="str">
        <f t="shared" si="15"/>
        <v/>
      </c>
      <c r="L97" s="81">
        <f t="shared" si="16"/>
        <v>0</v>
      </c>
      <c r="M97" s="125" t="str">
        <f t="shared" si="17"/>
        <v/>
      </c>
    </row>
    <row r="98" spans="2:13" s="62" customFormat="1" ht="14" x14ac:dyDescent="0.3">
      <c r="B98" s="74">
        <v>10</v>
      </c>
      <c r="C98" s="128" t="str">
        <f t="shared" si="10"/>
        <v/>
      </c>
      <c r="D98" s="129" t="str">
        <f t="shared" si="10"/>
        <v/>
      </c>
      <c r="E98" s="130" t="str">
        <f t="shared" si="10"/>
        <v/>
      </c>
      <c r="F98" s="81" t="str">
        <f t="shared" si="10"/>
        <v/>
      </c>
      <c r="G98" s="81" t="str">
        <f t="shared" si="10"/>
        <v/>
      </c>
      <c r="H98" s="81">
        <f t="shared" si="12"/>
        <v>0</v>
      </c>
      <c r="I98" s="124" t="str">
        <f t="shared" si="13"/>
        <v/>
      </c>
      <c r="J98" s="81">
        <f t="shared" si="14"/>
        <v>0</v>
      </c>
      <c r="K98" s="124" t="str">
        <f t="shared" si="15"/>
        <v/>
      </c>
      <c r="L98" s="81">
        <f t="shared" si="16"/>
        <v>0</v>
      </c>
      <c r="M98" s="125" t="str">
        <f t="shared" si="17"/>
        <v/>
      </c>
    </row>
    <row r="99" spans="2:13" s="62" customFormat="1" ht="14" x14ac:dyDescent="0.3">
      <c r="B99" s="74">
        <v>11</v>
      </c>
      <c r="C99" s="128" t="str">
        <f t="shared" si="10"/>
        <v/>
      </c>
      <c r="D99" s="129" t="str">
        <f t="shared" si="10"/>
        <v/>
      </c>
      <c r="E99" s="130" t="str">
        <f t="shared" si="10"/>
        <v/>
      </c>
      <c r="F99" s="81" t="str">
        <f t="shared" si="10"/>
        <v/>
      </c>
      <c r="G99" s="81" t="str">
        <f t="shared" si="10"/>
        <v/>
      </c>
      <c r="H99" s="81">
        <f t="shared" si="12"/>
        <v>0</v>
      </c>
      <c r="I99" s="124" t="str">
        <f t="shared" si="13"/>
        <v/>
      </c>
      <c r="J99" s="81">
        <f t="shared" si="14"/>
        <v>0</v>
      </c>
      <c r="K99" s="124" t="str">
        <f t="shared" si="15"/>
        <v/>
      </c>
      <c r="L99" s="81">
        <f t="shared" si="16"/>
        <v>0</v>
      </c>
      <c r="M99" s="125" t="str">
        <f t="shared" si="17"/>
        <v/>
      </c>
    </row>
    <row r="100" spans="2:13" s="62" customFormat="1" ht="14" x14ac:dyDescent="0.3">
      <c r="B100" s="74">
        <v>12</v>
      </c>
      <c r="C100" s="128" t="str">
        <f t="shared" si="10"/>
        <v/>
      </c>
      <c r="D100" s="129" t="str">
        <f t="shared" si="10"/>
        <v/>
      </c>
      <c r="E100" s="130" t="str">
        <f t="shared" si="10"/>
        <v/>
      </c>
      <c r="F100" s="81" t="str">
        <f t="shared" si="10"/>
        <v/>
      </c>
      <c r="G100" s="81" t="str">
        <f t="shared" si="10"/>
        <v/>
      </c>
      <c r="H100" s="81">
        <f t="shared" si="12"/>
        <v>0</v>
      </c>
      <c r="I100" s="124" t="str">
        <f t="shared" si="13"/>
        <v/>
      </c>
      <c r="J100" s="81">
        <f t="shared" si="14"/>
        <v>0</v>
      </c>
      <c r="K100" s="124" t="str">
        <f t="shared" si="15"/>
        <v/>
      </c>
      <c r="L100" s="81">
        <f t="shared" si="16"/>
        <v>0</v>
      </c>
      <c r="M100" s="125" t="str">
        <f t="shared" si="17"/>
        <v/>
      </c>
    </row>
    <row r="101" spans="2:13" s="62" customFormat="1" ht="14" x14ac:dyDescent="0.3">
      <c r="B101" s="74">
        <v>13</v>
      </c>
      <c r="C101" s="128" t="str">
        <f t="shared" si="10"/>
        <v/>
      </c>
      <c r="D101" s="129" t="str">
        <f t="shared" si="10"/>
        <v/>
      </c>
      <c r="E101" s="130" t="str">
        <f t="shared" si="10"/>
        <v/>
      </c>
      <c r="F101" s="81" t="str">
        <f t="shared" si="10"/>
        <v/>
      </c>
      <c r="G101" s="81" t="str">
        <f t="shared" si="10"/>
        <v/>
      </c>
      <c r="H101" s="81">
        <f t="shared" si="12"/>
        <v>0</v>
      </c>
      <c r="I101" s="124" t="str">
        <f t="shared" si="13"/>
        <v/>
      </c>
      <c r="J101" s="81">
        <f t="shared" si="14"/>
        <v>0</v>
      </c>
      <c r="K101" s="124" t="str">
        <f t="shared" si="15"/>
        <v/>
      </c>
      <c r="L101" s="81">
        <f t="shared" si="16"/>
        <v>0</v>
      </c>
      <c r="M101" s="125" t="str">
        <f t="shared" si="17"/>
        <v/>
      </c>
    </row>
    <row r="102" spans="2:13" s="62" customFormat="1" ht="14" x14ac:dyDescent="0.3">
      <c r="B102" s="74">
        <v>14</v>
      </c>
      <c r="C102" s="128" t="str">
        <f t="shared" si="10"/>
        <v/>
      </c>
      <c r="D102" s="129" t="str">
        <f t="shared" si="10"/>
        <v/>
      </c>
      <c r="E102" s="130" t="str">
        <f t="shared" si="10"/>
        <v/>
      </c>
      <c r="F102" s="81" t="str">
        <f t="shared" si="10"/>
        <v/>
      </c>
      <c r="G102" s="81" t="str">
        <f t="shared" si="10"/>
        <v/>
      </c>
      <c r="H102" s="81">
        <f t="shared" si="12"/>
        <v>0</v>
      </c>
      <c r="I102" s="124" t="str">
        <f t="shared" si="13"/>
        <v/>
      </c>
      <c r="J102" s="81">
        <f t="shared" si="14"/>
        <v>0</v>
      </c>
      <c r="K102" s="124" t="str">
        <f t="shared" si="15"/>
        <v/>
      </c>
      <c r="L102" s="81">
        <f t="shared" si="16"/>
        <v>0</v>
      </c>
      <c r="M102" s="125" t="str">
        <f t="shared" si="17"/>
        <v/>
      </c>
    </row>
    <row r="103" spans="2:13" s="62" customFormat="1" ht="14" x14ac:dyDescent="0.3">
      <c r="B103" s="74">
        <v>15</v>
      </c>
      <c r="C103" s="128" t="str">
        <f t="shared" si="10"/>
        <v/>
      </c>
      <c r="D103" s="129" t="str">
        <f t="shared" si="10"/>
        <v/>
      </c>
      <c r="E103" s="130" t="str">
        <f t="shared" si="10"/>
        <v/>
      </c>
      <c r="F103" s="81" t="str">
        <f t="shared" si="10"/>
        <v/>
      </c>
      <c r="G103" s="81" t="str">
        <f t="shared" si="10"/>
        <v/>
      </c>
      <c r="H103" s="81">
        <f t="shared" si="12"/>
        <v>0</v>
      </c>
      <c r="I103" s="124" t="str">
        <f t="shared" si="13"/>
        <v/>
      </c>
      <c r="J103" s="81">
        <f t="shared" si="14"/>
        <v>0</v>
      </c>
      <c r="K103" s="124" t="str">
        <f t="shared" si="15"/>
        <v/>
      </c>
      <c r="L103" s="81">
        <f t="shared" si="16"/>
        <v>0</v>
      </c>
      <c r="M103" s="125" t="str">
        <f t="shared" si="17"/>
        <v/>
      </c>
    </row>
    <row r="104" spans="2:13" s="62" customFormat="1" ht="14" x14ac:dyDescent="0.3">
      <c r="B104" s="74">
        <v>16</v>
      </c>
      <c r="C104" s="128" t="str">
        <f t="shared" si="10"/>
        <v/>
      </c>
      <c r="D104" s="129" t="str">
        <f t="shared" si="10"/>
        <v/>
      </c>
      <c r="E104" s="130" t="str">
        <f t="shared" si="10"/>
        <v/>
      </c>
      <c r="F104" s="81" t="str">
        <f t="shared" si="10"/>
        <v/>
      </c>
      <c r="G104" s="81" t="str">
        <f t="shared" si="10"/>
        <v/>
      </c>
      <c r="H104" s="81">
        <f t="shared" si="12"/>
        <v>0</v>
      </c>
      <c r="I104" s="124" t="str">
        <f t="shared" si="13"/>
        <v/>
      </c>
      <c r="J104" s="81">
        <f t="shared" si="14"/>
        <v>0</v>
      </c>
      <c r="K104" s="124" t="str">
        <f t="shared" si="15"/>
        <v/>
      </c>
      <c r="L104" s="81">
        <f t="shared" si="16"/>
        <v>0</v>
      </c>
      <c r="M104" s="125" t="str">
        <f t="shared" si="17"/>
        <v/>
      </c>
    </row>
    <row r="105" spans="2:13" s="62" customFormat="1" ht="14" x14ac:dyDescent="0.3">
      <c r="B105" s="74">
        <v>17</v>
      </c>
      <c r="C105" s="128" t="str">
        <f t="shared" si="10"/>
        <v/>
      </c>
      <c r="D105" s="129" t="str">
        <f t="shared" si="10"/>
        <v/>
      </c>
      <c r="E105" s="130" t="str">
        <f t="shared" si="10"/>
        <v/>
      </c>
      <c r="F105" s="81" t="str">
        <f t="shared" si="10"/>
        <v/>
      </c>
      <c r="G105" s="81" t="str">
        <f t="shared" si="10"/>
        <v/>
      </c>
      <c r="H105" s="81">
        <f t="shared" si="12"/>
        <v>0</v>
      </c>
      <c r="I105" s="124" t="str">
        <f t="shared" si="13"/>
        <v/>
      </c>
      <c r="J105" s="81">
        <f t="shared" si="14"/>
        <v>0</v>
      </c>
      <c r="K105" s="124" t="str">
        <f t="shared" si="15"/>
        <v/>
      </c>
      <c r="L105" s="81">
        <f t="shared" si="16"/>
        <v>0</v>
      </c>
      <c r="M105" s="125" t="str">
        <f t="shared" si="17"/>
        <v/>
      </c>
    </row>
    <row r="106" spans="2:13" s="62" customFormat="1" ht="14" x14ac:dyDescent="0.3">
      <c r="B106" s="74">
        <v>18</v>
      </c>
      <c r="C106" s="128" t="str">
        <f t="shared" si="10"/>
        <v/>
      </c>
      <c r="D106" s="129" t="str">
        <f t="shared" si="10"/>
        <v/>
      </c>
      <c r="E106" s="130" t="str">
        <f t="shared" si="10"/>
        <v/>
      </c>
      <c r="F106" s="81" t="str">
        <f t="shared" si="10"/>
        <v/>
      </c>
      <c r="G106" s="81" t="str">
        <f t="shared" si="10"/>
        <v/>
      </c>
      <c r="H106" s="81">
        <f t="shared" si="12"/>
        <v>0</v>
      </c>
      <c r="I106" s="124" t="str">
        <f t="shared" si="13"/>
        <v/>
      </c>
      <c r="J106" s="81">
        <f t="shared" si="14"/>
        <v>0</v>
      </c>
      <c r="K106" s="124" t="str">
        <f t="shared" si="15"/>
        <v/>
      </c>
      <c r="L106" s="81">
        <f t="shared" si="16"/>
        <v>0</v>
      </c>
      <c r="M106" s="125" t="str">
        <f t="shared" si="17"/>
        <v/>
      </c>
    </row>
    <row r="107" spans="2:13" s="62" customFormat="1" ht="14" x14ac:dyDescent="0.3">
      <c r="B107" s="74">
        <v>19</v>
      </c>
      <c r="C107" s="128" t="str">
        <f t="shared" si="10"/>
        <v/>
      </c>
      <c r="D107" s="129" t="str">
        <f t="shared" si="10"/>
        <v/>
      </c>
      <c r="E107" s="130" t="str">
        <f t="shared" si="10"/>
        <v/>
      </c>
      <c r="F107" s="81" t="str">
        <f t="shared" si="10"/>
        <v/>
      </c>
      <c r="G107" s="81" t="str">
        <f t="shared" si="10"/>
        <v/>
      </c>
      <c r="H107" s="81">
        <f t="shared" si="12"/>
        <v>0</v>
      </c>
      <c r="I107" s="124" t="str">
        <f t="shared" si="13"/>
        <v/>
      </c>
      <c r="J107" s="81">
        <f t="shared" si="14"/>
        <v>0</v>
      </c>
      <c r="K107" s="124" t="str">
        <f t="shared" si="15"/>
        <v/>
      </c>
      <c r="L107" s="81">
        <f t="shared" si="16"/>
        <v>0</v>
      </c>
      <c r="M107" s="125" t="str">
        <f t="shared" si="17"/>
        <v/>
      </c>
    </row>
    <row r="108" spans="2:13" s="62" customFormat="1" ht="14" x14ac:dyDescent="0.3">
      <c r="B108" s="74">
        <v>20</v>
      </c>
      <c r="C108" s="128" t="str">
        <f t="shared" si="10"/>
        <v/>
      </c>
      <c r="D108" s="129" t="str">
        <f t="shared" si="10"/>
        <v/>
      </c>
      <c r="E108" s="130" t="str">
        <f t="shared" si="10"/>
        <v/>
      </c>
      <c r="F108" s="131" t="str">
        <f t="shared" si="10"/>
        <v/>
      </c>
      <c r="G108" s="131" t="str">
        <f t="shared" si="10"/>
        <v/>
      </c>
      <c r="H108" s="81">
        <f t="shared" si="12"/>
        <v>0</v>
      </c>
      <c r="I108" s="124" t="str">
        <f t="shared" si="13"/>
        <v/>
      </c>
      <c r="J108" s="81">
        <f t="shared" si="14"/>
        <v>0</v>
      </c>
      <c r="K108" s="124" t="str">
        <f t="shared" si="15"/>
        <v/>
      </c>
      <c r="L108" s="81">
        <f t="shared" si="16"/>
        <v>0</v>
      </c>
      <c r="M108" s="126" t="str">
        <f t="shared" si="17"/>
        <v/>
      </c>
    </row>
    <row r="109" spans="2:13" s="62" customFormat="1" ht="14" x14ac:dyDescent="0.3">
      <c r="B109" s="195" t="str">
        <f>IF(D2="English","Totals",IF(D2="Español","Totales",""))</f>
        <v>Totals</v>
      </c>
      <c r="C109" s="195"/>
      <c r="D109" s="195"/>
      <c r="E109" s="195"/>
      <c r="F109" s="102">
        <f>SUM(F89:F108)</f>
        <v>0</v>
      </c>
      <c r="G109" s="102">
        <f>SUM(G89:G108)</f>
        <v>0</v>
      </c>
      <c r="H109" s="102">
        <f t="shared" ref="H109" si="18">SUM(H89:H108)</f>
        <v>0</v>
      </c>
      <c r="I109" s="103">
        <f t="shared" ref="I109" si="19">SUM(I89:I108)</f>
        <v>0</v>
      </c>
      <c r="J109" s="102">
        <f t="shared" ref="J109" si="20">SUM(J89:J108)</f>
        <v>0</v>
      </c>
      <c r="K109" s="103">
        <f t="shared" ref="K109" si="21">SUM(K89:K108)</f>
        <v>0</v>
      </c>
      <c r="L109" s="102">
        <f t="shared" ref="L109" si="22">SUM(L89:L108)</f>
        <v>0</v>
      </c>
      <c r="M109" s="103">
        <f>SUM(M89:M108)</f>
        <v>0</v>
      </c>
    </row>
    <row r="110" spans="2:13" s="62" customFormat="1" ht="13.5" x14ac:dyDescent="0.25"/>
    <row r="111" spans="2:13" s="62" customFormat="1" ht="14" x14ac:dyDescent="0.25">
      <c r="D111" s="82" t="str">
        <f>IF(D2="English","Amount",IF(D2="Español","Cantidad",""))</f>
        <v>Amount</v>
      </c>
      <c r="E111" s="82" t="s">
        <v>116</v>
      </c>
    </row>
    <row r="112" spans="2:13" s="62" customFormat="1" ht="14" x14ac:dyDescent="0.25">
      <c r="C112" s="100" t="str">
        <f>IF(D2="English","Final MBE Utilization",IF(D2="Español","Utilización final de MBE",""))</f>
        <v>Final MBE Utilization</v>
      </c>
      <c r="D112" s="98">
        <f>SUM(H89:H108)</f>
        <v>0</v>
      </c>
      <c r="E112" s="99">
        <f>SUM(I89:I108)</f>
        <v>0</v>
      </c>
    </row>
    <row r="113" spans="3:5" s="62" customFormat="1" ht="14" x14ac:dyDescent="0.25">
      <c r="C113" s="100" t="str">
        <f>IF(D2="English","Final WBE Utilization",IF(D2="Español","Utilización final de WBE",""))</f>
        <v>Final WBE Utilization</v>
      </c>
      <c r="D113" s="98">
        <f>SUM(J89:J108)</f>
        <v>0</v>
      </c>
      <c r="E113" s="99">
        <f>SUM(K89:K108)</f>
        <v>0</v>
      </c>
    </row>
    <row r="114" spans="3:5" s="62" customFormat="1" ht="14" x14ac:dyDescent="0.25">
      <c r="C114" s="100" t="str">
        <f>IF(D2="English","Final LSA Utilization",IF(D2="Español","Utilización final de LSA",""))</f>
        <v>Final LSA Utilization</v>
      </c>
      <c r="D114" s="98">
        <f>SUM(L89:L108)</f>
        <v>0</v>
      </c>
      <c r="E114" s="99">
        <f>SUM(M89:M108)</f>
        <v>0</v>
      </c>
    </row>
  </sheetData>
  <sheetProtection algorithmName="SHA-512" hashValue="jj+A3IWnuRxjg2snLwq03ZtGwLtb/G9+841q6Ga2ln3RRpt1jStr1Y//Xlmf53oN7cI/6r9/7nVpf7HT5fjtcA==" saltValue="6CEG47UPNA2WYBaOd8xoog==" spinCount="100000" sheet="1" selectLockedCells="1"/>
  <dataConsolidate/>
  <mergeCells count="74">
    <mergeCell ref="K5:L5"/>
    <mergeCell ref="H37:I37"/>
    <mergeCell ref="B29:E29"/>
    <mergeCell ref="H33:I33"/>
    <mergeCell ref="H34:I34"/>
    <mergeCell ref="H35:I35"/>
    <mergeCell ref="H36:I36"/>
    <mergeCell ref="H49:I49"/>
    <mergeCell ref="H38:I38"/>
    <mergeCell ref="H39:I39"/>
    <mergeCell ref="H40:I40"/>
    <mergeCell ref="H41:I41"/>
    <mergeCell ref="H42:I42"/>
    <mergeCell ref="H43:I43"/>
    <mergeCell ref="H44:I44"/>
    <mergeCell ref="H45:I45"/>
    <mergeCell ref="H46:I46"/>
    <mergeCell ref="H47:I47"/>
    <mergeCell ref="H48:I48"/>
    <mergeCell ref="H50:I50"/>
    <mergeCell ref="H51:I51"/>
    <mergeCell ref="H52:I52"/>
    <mergeCell ref="H53:I53"/>
    <mergeCell ref="H54:I54"/>
    <mergeCell ref="H55:I55"/>
    <mergeCell ref="H56:I56"/>
    <mergeCell ref="H57:I57"/>
    <mergeCell ref="H58:I58"/>
    <mergeCell ref="H59:I59"/>
    <mergeCell ref="H60:I60"/>
    <mergeCell ref="H76:I76"/>
    <mergeCell ref="H77:I77"/>
    <mergeCell ref="H65:I65"/>
    <mergeCell ref="H66:I66"/>
    <mergeCell ref="H69:I69"/>
    <mergeCell ref="H70:I70"/>
    <mergeCell ref="H71:I71"/>
    <mergeCell ref="H67:I67"/>
    <mergeCell ref="H62:I62"/>
    <mergeCell ref="H63:I63"/>
    <mergeCell ref="H64:I64"/>
    <mergeCell ref="H61:I61"/>
    <mergeCell ref="G4:H4"/>
    <mergeCell ref="G5:H5"/>
    <mergeCell ref="H72:I72"/>
    <mergeCell ref="H73:I73"/>
    <mergeCell ref="B109:E109"/>
    <mergeCell ref="I4:J4"/>
    <mergeCell ref="I5:J5"/>
    <mergeCell ref="I6:J6"/>
    <mergeCell ref="H80:I80"/>
    <mergeCell ref="H81:I81"/>
    <mergeCell ref="H83:L83"/>
    <mergeCell ref="B86:E86"/>
    <mergeCell ref="H82:I82"/>
    <mergeCell ref="B83:F83"/>
    <mergeCell ref="H74:I74"/>
    <mergeCell ref="H75:I75"/>
    <mergeCell ref="H78:I78"/>
    <mergeCell ref="H79:I79"/>
    <mergeCell ref="H68:I68"/>
    <mergeCell ref="F1:M1"/>
    <mergeCell ref="B1:E1"/>
    <mergeCell ref="H32:I32"/>
    <mergeCell ref="G6:H6"/>
    <mergeCell ref="B4:D4"/>
    <mergeCell ref="B5:D5"/>
    <mergeCell ref="B6:D6"/>
    <mergeCell ref="E4:F4"/>
    <mergeCell ref="E5:F5"/>
    <mergeCell ref="E6:F6"/>
    <mergeCell ref="B2:C2"/>
    <mergeCell ref="B7:D7"/>
    <mergeCell ref="B31:F31"/>
  </mergeCells>
  <dataValidations count="12">
    <dataValidation type="date" allowBlank="1" showInputMessage="1" showErrorMessage="1" errorTitle="Must be a date" error="Must use date format MM/DD/YYYY_x000a_Debe usar el formato de fecha MM/DD/AAAA" sqref="E5:F5" xr:uid="{1A651F24-8A34-4D5E-BD65-26C3A099C451}">
      <formula1>1</formula1>
      <formula2>73050</formula2>
    </dataValidation>
    <dataValidation type="list" allowBlank="1" showInputMessage="1" showErrorMessage="1" sqref="D2" xr:uid="{AC9870C0-426B-4DD3-9163-914BC4E6C69D}">
      <formula1>"English,Español"</formula1>
    </dataValidation>
    <dataValidation type="list" allowBlank="1" showInputMessage="1" showErrorMessage="1" sqref="E6:F6" xr:uid="{59E139A4-1F2C-472D-B2AC-64D3338D89A6}">
      <formula1>B6Drop</formula1>
    </dataValidation>
    <dataValidation type="list" allowBlank="1" showInputMessage="1" showErrorMessage="1" sqref="C9:C28" xr:uid="{C2142B10-6275-427E-8C3C-35AD71363F2A}">
      <formula1>ProgramNameDrop</formula1>
    </dataValidation>
    <dataValidation type="date" allowBlank="1" showInputMessage="1" showErrorMessage="1" sqref="E9:E28" xr:uid="{E7352BDB-AE36-4EA1-A33A-615471B14F90}">
      <formula1>1</formula1>
      <formula2>73050</formula2>
    </dataValidation>
    <dataValidation type="list" allowBlank="1" showInputMessage="1" showErrorMessage="1" sqref="N33:N82" xr:uid="{27BA80B8-A67C-40C4-A7BF-767B22E112A3}">
      <formula1>N32Drop</formula1>
    </dataValidation>
    <dataValidation type="custom" allowBlank="1" showInputMessage="1" showErrorMessage="1" errorTitle="Invalid Email Address" error="Please enter a valid email address_x000a_Por favor, introduce una dirección de correo electrónico válida" sqref="I5:J5" xr:uid="{C90BDAA8-AF17-46A7-BFCA-F7EFCB785489}">
      <formula1>ISNUMBER(MATCH("*@*.?*",I5,0))</formula1>
    </dataValidation>
    <dataValidation type="list" allowBlank="1" showInputMessage="1" showErrorMessage="1" sqref="J33:J82" xr:uid="{F6F17F5B-5CA8-4961-AAB9-48A4AE832167}">
      <formula1>NameofProgram</formula1>
    </dataValidation>
    <dataValidation type="date" allowBlank="1" showInputMessage="1" showErrorMessage="1" sqref="M5" xr:uid="{F6D09C54-6CC5-4C13-99AA-D0043EF91112}">
      <formula1>1</formula1>
      <formula2>55153</formula2>
    </dataValidation>
    <dataValidation type="decimal" allowBlank="1" showInputMessage="1" showErrorMessage="1" errorTitle="Amount too much" error="Amount cannot be greater than the Total Contract/SRA Amount._x000a__x000a_El monto no puede ser mayor que el monto total del contrato/SRA." sqref="G9:G28" xr:uid="{F9F9A75E-A6B3-4983-83F2-DC0F7253EBA3}">
      <formula1>0</formula1>
      <formula2>F9</formula2>
    </dataValidation>
    <dataValidation type="decimal" allowBlank="1" showInputMessage="1" showErrorMessage="1" errorTitle="Amount too much" error="Amount cannot be greater than the Amount in Column G._x000a__x000a__x000a_El monto no puede ser mayor que el monto en la columna G." sqref="M33:M82" xr:uid="{F00595A2-0978-4C9C-92A7-62E6E952AB2F}">
      <formula1>0</formula1>
      <formula2>G33</formula2>
    </dataValidation>
    <dataValidation type="decimal" allowBlank="1" showInputMessage="1" showErrorMessage="1" errorTitle="Amount too much" error="Amount cannot be greater than the Amount in Column F._x000a__x000a_El monto no puede ser mayor que el monto en la columna F." sqref="G89:G108" xr:uid="{33D9CDCF-B4E0-4B23-827E-B709C4C5CB34}">
      <formula1>0</formula1>
      <formula2>F89</formula2>
    </dataValidation>
  </dataValidations>
  <pageMargins left="0.7" right="0.7" top="0.75" bottom="0.75" header="0.3" footer="0.3"/>
  <pageSetup scale="23" orientation="portrait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729F75-B21F-4AC2-B860-C7ADFB9C177F}">
  <sheetPr>
    <tabColor theme="3" tint="0.39997558519241921"/>
  </sheetPr>
  <dimension ref="A1:E39"/>
  <sheetViews>
    <sheetView workbookViewId="0">
      <selection activeCell="H2" sqref="H2"/>
    </sheetView>
  </sheetViews>
  <sheetFormatPr defaultRowHeight="14.5" x14ac:dyDescent="0.35"/>
  <cols>
    <col min="1" max="1" width="62.26953125" bestFit="1" customWidth="1"/>
    <col min="2" max="2" width="90" bestFit="1" customWidth="1"/>
    <col min="3" max="3" width="60.453125" bestFit="1" customWidth="1"/>
    <col min="4" max="4" width="16.26953125" customWidth="1"/>
    <col min="5" max="5" width="25.26953125" customWidth="1"/>
  </cols>
  <sheetData>
    <row r="1" spans="1:5" x14ac:dyDescent="0.35">
      <c r="A1" t="s">
        <v>117</v>
      </c>
      <c r="B1" t="s">
        <v>118</v>
      </c>
      <c r="C1" t="s">
        <v>119</v>
      </c>
      <c r="D1" t="s">
        <v>120</v>
      </c>
      <c r="E1" t="s">
        <v>121</v>
      </c>
    </row>
    <row r="2" spans="1:5" x14ac:dyDescent="0.35">
      <c r="A2" s="88" t="s">
        <v>110</v>
      </c>
      <c r="B2" t="s">
        <v>122</v>
      </c>
      <c r="C2" t="str">
        <f>IF('Utilization Plan -MBE,WBE,LSA'!$D$2="English",Table3[[#This Row],[Name of Program (English)]],IF('Utilization Plan -MBE,WBE,LSA'!$D$2="Español",Table3[[#This Row],[Name of Program (Spanish)]],""))</f>
        <v>Home Repair, Reconstruction, or Relocation Program</v>
      </c>
      <c r="D2" t="s">
        <v>112</v>
      </c>
      <c r="E2" t="str">
        <f>IF('Utilization Plan -MBE,WBE,LSA'!D2="English","Proponent",IF('Utilization Plan -MBE,WBE,LSA'!D2="Español","Proponente",""))</f>
        <v>Proponent</v>
      </c>
    </row>
    <row r="3" spans="1:5" x14ac:dyDescent="0.35">
      <c r="A3" t="s">
        <v>111</v>
      </c>
      <c r="B3" t="s">
        <v>123</v>
      </c>
      <c r="C3" t="str">
        <f>IF('Utilization Plan -MBE,WBE,LSA'!$D$2="English",Table3[[#This Row],[Name of Program (English)]],IF('Utilization Plan -MBE,WBE,LSA'!$D$2="Español",Table3[[#This Row],[Name of Program (Spanish)]],""))</f>
        <v>Title Clearance Program</v>
      </c>
      <c r="D3" t="s">
        <v>113</v>
      </c>
      <c r="E3" t="str">
        <f>IF('Utilization Plan -MBE,WBE,LSA'!D2="English","Contractor",IF('Utilization Plan -MBE,WBE,LSA'!D2="Español","Contratista",""))</f>
        <v>Contractor</v>
      </c>
    </row>
    <row r="4" spans="1:5" x14ac:dyDescent="0.35">
      <c r="A4" t="s">
        <v>124</v>
      </c>
      <c r="B4" t="s">
        <v>125</v>
      </c>
      <c r="C4" t="str">
        <f>IF('Utilization Plan -MBE,WBE,LSA'!$D$2="English",Table3[[#This Row],[Name of Program (English)]],IF('Utilization Plan -MBE,WBE,LSA'!$D$2="Español",Table3[[#This Row],[Name of Program (Spanish)]],""))</f>
        <v>Rental Assistance Program</v>
      </c>
      <c r="D4" t="s">
        <v>114</v>
      </c>
      <c r="E4" t="str">
        <f>IF('Utilization Plan -MBE,WBE,LSA'!D2="English","Subcontractor",IF('Utilization Plan -MBE,WBE,LSA'!D2="Español","Subcontratista",""))</f>
        <v>Subcontractor</v>
      </c>
    </row>
    <row r="5" spans="1:5" x14ac:dyDescent="0.35">
      <c r="A5" t="s">
        <v>126</v>
      </c>
      <c r="B5" t="s">
        <v>127</v>
      </c>
      <c r="C5" t="str">
        <f>IF('Utilization Plan -MBE,WBE,LSA'!$D$2="English",Table3[[#This Row],[Name of Program (English)]],IF('Utilization Plan -MBE,WBE,LSA'!$D$2="Español",Table3[[#This Row],[Name of Program (Spanish)]],""))</f>
        <v>Social Interest Housing Program</v>
      </c>
      <c r="E5" t="str">
        <f>IF('Utilization Plan -MBE,WBE,LSA'!D2="English","Subrecipient",IF('Utilization Plan -MBE,WBE,LSA'!D2="Español","Sub-recipiente",""))</f>
        <v>Subrecipient</v>
      </c>
    </row>
    <row r="6" spans="1:5" x14ac:dyDescent="0.35">
      <c r="A6" t="s">
        <v>128</v>
      </c>
      <c r="B6" t="s">
        <v>129</v>
      </c>
      <c r="C6" t="str">
        <f>IF('Utilization Plan -MBE,WBE,LSA'!$D$2="English",Table3[[#This Row],[Name of Program (English)]],IF('Utilization Plan -MBE,WBE,LSA'!$D$2="Español",Table3[[#This Row],[Name of Program (Spanish)]],""))</f>
        <v>Housing Counseling Program</v>
      </c>
    </row>
    <row r="7" spans="1:5" x14ac:dyDescent="0.35">
      <c r="A7" s="88" t="s">
        <v>130</v>
      </c>
      <c r="B7" t="s">
        <v>131</v>
      </c>
      <c r="C7" t="str">
        <f>IF('Utilization Plan -MBE,WBE,LSA'!$D$2="English",Table3[[#This Row],[Name of Program (English)]],IF('Utilization Plan -MBE,WBE,LSA'!$D$2="Español",Table3[[#This Row],[Name of Program (Spanish)]],""))</f>
        <v>CDBG-DR Gap to Low Income Housing Tax Credits Program (LIHTC)</v>
      </c>
    </row>
    <row r="8" spans="1:5" x14ac:dyDescent="0.35">
      <c r="A8" s="89" t="s">
        <v>132</v>
      </c>
      <c r="B8" t="s">
        <v>133</v>
      </c>
      <c r="C8" t="str">
        <f>IF('Utilization Plan -MBE,WBE,LSA'!$D$2="English",Table3[[#This Row],[Name of Program (English)]],IF('Utilization Plan -MBE,WBE,LSA'!$D$2="Español",Table3[[#This Row],[Name of Program (Spanish)]],""))</f>
        <v>Community Energy and Water Resilience Installations Program</v>
      </c>
    </row>
    <row r="9" spans="1:5" x14ac:dyDescent="0.35">
      <c r="A9" t="s">
        <v>134</v>
      </c>
      <c r="B9" t="s">
        <v>135</v>
      </c>
      <c r="C9" t="str">
        <f>IF('Utilization Plan -MBE,WBE,LSA'!$D$2="English",Table3[[#This Row],[Name of Program (English)]],IF('Utilization Plan -MBE,WBE,LSA'!$D$2="Español",Table3[[#This Row],[Name of Program (Spanish)]],""))</f>
        <v>Homebuyer Assistance Program</v>
      </c>
    </row>
    <row r="10" spans="1:5" x14ac:dyDescent="0.35">
      <c r="A10" t="s">
        <v>136</v>
      </c>
      <c r="B10" t="s">
        <v>137</v>
      </c>
      <c r="C10" t="str">
        <f>IF('Utilization Plan -MBE,WBE,LSA'!$D$2="English",Table3[[#This Row],[Name of Program (English)]],IF('Utilization Plan -MBE,WBE,LSA'!$D$2="Español",Table3[[#This Row],[Name of Program (Spanish)]],""))</f>
        <v>Blue Roof Repair Program</v>
      </c>
    </row>
    <row r="11" spans="1:5" x14ac:dyDescent="0.35">
      <c r="A11" s="88" t="s">
        <v>138</v>
      </c>
      <c r="B11" t="s">
        <v>139</v>
      </c>
      <c r="C11" t="str">
        <f>IF('Utilization Plan -MBE,WBE,LSA'!$D$2="English",Table3[[#This Row],[Name of Program (English)]],IF('Utilization Plan -MBE,WBE,LSA'!$D$2="Español",Table3[[#This Row],[Name of Program (Spanish)]],""))</f>
        <v>Small Business Financing Program</v>
      </c>
    </row>
    <row r="12" spans="1:5" x14ac:dyDescent="0.35">
      <c r="A12" s="88" t="s">
        <v>140</v>
      </c>
      <c r="B12" t="s">
        <v>141</v>
      </c>
      <c r="C12" t="str">
        <f>IF('Utilization Plan -MBE,WBE,LSA'!$D$2="English",Table3[[#This Row],[Name of Program (English)]],IF('Utilization Plan -MBE,WBE,LSA'!$D$2="Español",Table3[[#This Row],[Name of Program (Spanish)]],""))</f>
        <v>Small Business Incubators and Accelerators Program</v>
      </c>
    </row>
    <row r="13" spans="1:5" x14ac:dyDescent="0.35">
      <c r="A13" t="s">
        <v>142</v>
      </c>
      <c r="B13" t="s">
        <v>143</v>
      </c>
      <c r="C13" t="str">
        <f>IF('Utilization Plan -MBE,WBE,LSA'!$D$2="English",Table3[[#This Row],[Name of Program (English)]],IF('Utilization Plan -MBE,WBE,LSA'!$D$2="Español",Table3[[#This Row],[Name of Program (Spanish)]],""))</f>
        <v>Workforce Training Program</v>
      </c>
    </row>
    <row r="14" spans="1:5" x14ac:dyDescent="0.35">
      <c r="A14" s="88" t="s">
        <v>144</v>
      </c>
      <c r="B14" t="s">
        <v>145</v>
      </c>
      <c r="C14" t="str">
        <f>IF('Utilization Plan -MBE,WBE,LSA'!$D$2="English",Table3[[#This Row],[Name of Program (English)]],IF('Utilization Plan -MBE,WBE,LSA'!$D$2="Español",Table3[[#This Row],[Name of Program (Spanish)]],""))</f>
        <v>RE-GROW PR Urban-Rural Agriculture Program</v>
      </c>
    </row>
    <row r="15" spans="1:5" x14ac:dyDescent="0.35">
      <c r="A15" s="88" t="s">
        <v>146</v>
      </c>
      <c r="B15" t="s">
        <v>147</v>
      </c>
      <c r="C15" t="str">
        <f>IF('Utilization Plan -MBE,WBE,LSA'!$D$2="English",Table3[[#This Row],[Name of Program (English)]],IF('Utilization Plan -MBE,WBE,LSA'!$D$2="Español",Table3[[#This Row],[Name of Program (Spanish)]],""))</f>
        <v>Tourism &amp; Business Marketing Program</v>
      </c>
    </row>
    <row r="16" spans="1:5" x14ac:dyDescent="0.35">
      <c r="A16" s="88" t="s">
        <v>148</v>
      </c>
      <c r="B16" t="s">
        <v>149</v>
      </c>
      <c r="C16" t="str">
        <f>IF('Utilization Plan -MBE,WBE,LSA'!$D$2="English",Table3[[#This Row],[Name of Program (English)]],IF('Utilization Plan -MBE,WBE,LSA'!$D$2="Español",Table3[[#This Row],[Name of Program (Spanish)]],""))</f>
        <v>Economic Development Investment Portfolio for Growth Program</v>
      </c>
    </row>
    <row r="17" spans="1:3" x14ac:dyDescent="0.35">
      <c r="A17" t="s">
        <v>150</v>
      </c>
      <c r="B17" t="s">
        <v>151</v>
      </c>
      <c r="C17" t="str">
        <f>IF('Utilization Plan -MBE,WBE,LSA'!$D$2="English",Table3[[#This Row],[Name of Program (English)]],IF('Utilization Plan -MBE,WBE,LSA'!$D$2="Español",Table3[[#This Row],[Name of Program (Spanish)]],""))</f>
        <v>Non-Federal Match Program</v>
      </c>
    </row>
    <row r="18" spans="1:3" x14ac:dyDescent="0.35">
      <c r="A18" t="s">
        <v>152</v>
      </c>
      <c r="B18" t="s">
        <v>153</v>
      </c>
      <c r="C18" t="str">
        <f>IF('Utilization Plan -MBE,WBE,LSA'!$D$2="English",Table3[[#This Row],[Name of Program (English)]],IF('Utilization Plan -MBE,WBE,LSA'!$D$2="Español",Table3[[#This Row],[Name of Program (Spanish)]],""))</f>
        <v>City Revitalization Program</v>
      </c>
    </row>
    <row r="19" spans="1:3" x14ac:dyDescent="0.35">
      <c r="A19" s="88" t="s">
        <v>154</v>
      </c>
      <c r="B19" t="s">
        <v>155</v>
      </c>
      <c r="C19" t="str">
        <f>IF('Utilization Plan -MBE,WBE,LSA'!$D$2="English",Table3[[#This Row],[Name of Program (English)]],IF('Utilization Plan -MBE,WBE,LSA'!$D$2="Español",Table3[[#This Row],[Name of Program (Spanish)]],""))</f>
        <v>Whole Community Resilience Planning Program</v>
      </c>
    </row>
    <row r="20" spans="1:3" x14ac:dyDescent="0.35">
      <c r="A20" s="88" t="s">
        <v>156</v>
      </c>
      <c r="B20" t="s">
        <v>157</v>
      </c>
      <c r="C20" t="str">
        <f>IF('Utilization Plan -MBE,WBE,LSA'!$D$2="English",Table3[[#This Row],[Name of Program (English)]],IF('Utilization Plan -MBE,WBE,LSA'!$D$2="Español",Table3[[#This Row],[Name of Program (Spanish)]],""))</f>
        <v>Puerto Rico Geospatial Framework (Geoframe)</v>
      </c>
    </row>
    <row r="21" spans="1:3" x14ac:dyDescent="0.35">
      <c r="A21" s="88" t="s">
        <v>158</v>
      </c>
      <c r="B21" t="s">
        <v>159</v>
      </c>
      <c r="C21" t="str">
        <f>IF('Utilization Plan -MBE,WBE,LSA'!$D$2="English",Table3[[#This Row],[Name of Program (English)]],IF('Utilization Plan -MBE,WBE,LSA'!$D$2="Español",Table3[[#This Row],[Name of Program (Spanish)]],""))</f>
        <v>Municipal Recovery Planning Program</v>
      </c>
    </row>
    <row r="22" spans="1:3" x14ac:dyDescent="0.35">
      <c r="A22" t="s">
        <v>160</v>
      </c>
      <c r="B22" t="s">
        <v>161</v>
      </c>
      <c r="C22" t="str">
        <f>IF('Utilization Plan -MBE,WBE,LSA'!$D$2="English",Table3[[#This Row],[Name of Program (English)]],IF('Utilization Plan -MBE,WBE,LSA'!$D$2="Español",Table3[[#This Row],[Name of Program (Spanish)]],""))</f>
        <v>Infrastructure Mitigation</v>
      </c>
    </row>
    <row r="23" spans="1:3" x14ac:dyDescent="0.35">
      <c r="A23" t="s">
        <v>162</v>
      </c>
      <c r="B23" t="s">
        <v>163</v>
      </c>
      <c r="C23" t="str">
        <f>IF('Utilization Plan -MBE,WBE,LSA'!$D$2="English",Table3[[#This Row],[Name of Program (English)]],IF('Utilization Plan -MBE,WBE,LSA'!$D$2="Español",Table3[[#This Row],[Name of Program (Spanish)]],""))</f>
        <v>MIT-SFH-Single Family Housing Mitigation Program</v>
      </c>
    </row>
    <row r="24" spans="1:3" x14ac:dyDescent="0.35">
      <c r="A24" t="s">
        <v>164</v>
      </c>
      <c r="B24" t="s">
        <v>165</v>
      </c>
      <c r="C24" t="str">
        <f>IF('Utilization Plan -MBE,WBE,LSA'!$D$2="English",Table3[[#This Row],[Name of Program (English)]],IF('Utilization Plan -MBE,WBE,LSA'!$D$2="Español",Table3[[#This Row],[Name of Program (Spanish)]],""))</f>
        <v>MIT-SIH-Social Interest Housing Mitigation</v>
      </c>
    </row>
    <row r="25" spans="1:3" x14ac:dyDescent="0.35">
      <c r="A25" t="s">
        <v>166</v>
      </c>
      <c r="B25" t="s">
        <v>167</v>
      </c>
      <c r="C25" t="str">
        <f>IF('Utilization Plan -MBE,WBE,LSA'!$D$2="English",Table3[[#This Row],[Name of Program (English)]],IF('Utilization Plan -MBE,WBE,LSA'!$D$2="Español",Table3[[#This Row],[Name of Program (Spanish)]],""))</f>
        <v>MIT-MSC-Multi-Sector Community Mitigation</v>
      </c>
    </row>
    <row r="26" spans="1:3" x14ac:dyDescent="0.35">
      <c r="A26" t="s">
        <v>168</v>
      </c>
      <c r="B26" t="s">
        <v>169</v>
      </c>
      <c r="C26" t="str">
        <f>IF('Utilization Plan -MBE,WBE,LSA'!$D$2="English",Table3[[#This Row],[Name of Program (English)]],IF('Utilization Plan -MBE,WBE,LSA'!$D$2="Español",Table3[[#This Row],[Name of Program (Spanish)]],""))</f>
        <v>MIT-Direct Contract with PRDOH (Not Program Related)</v>
      </c>
    </row>
    <row r="27" spans="1:3" x14ac:dyDescent="0.35">
      <c r="A27" t="s">
        <v>170</v>
      </c>
      <c r="B27" t="s">
        <v>171</v>
      </c>
      <c r="C27" t="str">
        <f>IF('Utilization Plan -MBE,WBE,LSA'!$D$2="English",Table3[[#This Row],[Name of Program (English)]],IF('Utilization Plan -MBE,WBE,LSA'!$D$2="Español",Table3[[#This Row],[Name of Program (Spanish)]],""))</f>
        <v>MIT-IMPS-Infrastructure Mitigation Program Strategic</v>
      </c>
    </row>
    <row r="28" spans="1:3" x14ac:dyDescent="0.35">
      <c r="A28" t="s">
        <v>172</v>
      </c>
      <c r="B28" t="s">
        <v>173</v>
      </c>
      <c r="C28" t="str">
        <f>IF('Utilization Plan -MBE,WBE,LSA'!$D$2="English",Table3[[#This Row],[Name of Program (English)]],IF('Utilization Plan -MBE,WBE,LSA'!$D$2="Español",Table3[[#This Row],[Name of Program (Spanish)]],""))</f>
        <v>MIT-IMPC-Infrastructure Mitigation Program Competitive</v>
      </c>
    </row>
    <row r="29" spans="1:3" x14ac:dyDescent="0.35">
      <c r="A29" t="s">
        <v>174</v>
      </c>
      <c r="B29" t="s">
        <v>175</v>
      </c>
      <c r="C29" t="str">
        <f>IF('Utilization Plan -MBE,WBE,LSA'!$D$2="English",Table3[[#This Row],[Name of Program (English)]],IF('Utilization Plan -MBE,WBE,LSA'!$D$2="Español",Table3[[#This Row],[Name of Program (Spanish)]],""))</f>
        <v>MIT-HMGP-Match Set Aside</v>
      </c>
    </row>
    <row r="30" spans="1:3" x14ac:dyDescent="0.35">
      <c r="A30" t="s">
        <v>176</v>
      </c>
      <c r="B30" t="s">
        <v>177</v>
      </c>
      <c r="C30" t="str">
        <f>IF('Utilization Plan -MBE,WBE,LSA'!$D$2="English",Table3[[#This Row],[Name of Program (English)]],IF('Utilization Plan -MBE,WBE,LSA'!$D$2="Español",Table3[[#This Row],[Name of Program (Spanish)]],""))</f>
        <v>MIT-HSA-Healthcare Set Aside</v>
      </c>
    </row>
    <row r="31" spans="1:3" x14ac:dyDescent="0.35">
      <c r="A31" t="s">
        <v>178</v>
      </c>
      <c r="B31" t="s">
        <v>179</v>
      </c>
      <c r="C31" t="str">
        <f>IF('Utilization Plan -MBE,WBE,LSA'!$D$2="English",Table3[[#This Row],[Name of Program (English)]],IF('Utilization Plan -MBE,WBE,LSA'!$D$2="Español",Table3[[#This Row],[Name of Program (Spanish)]],""))</f>
        <v>MIT-IPG-Economic Development Investment Portfolio for Growth</v>
      </c>
    </row>
    <row r="32" spans="1:3" x14ac:dyDescent="0.35">
      <c r="A32" t="s">
        <v>180</v>
      </c>
      <c r="B32" t="s">
        <v>181</v>
      </c>
      <c r="C32" t="str">
        <f>IF('Utilization Plan -MBE,WBE,LSA'!$D$2="English",Table3[[#This Row],[Name of Program (English)]],IF('Utilization Plan -MBE,WBE,LSA'!$D$2="Español",Table3[[#This Row],[Name of Program (Spanish)]],""))</f>
        <v>MIT-CEWRI-HH Housing Installation Program</v>
      </c>
    </row>
    <row r="33" spans="1:3" x14ac:dyDescent="0.35">
      <c r="A33" t="s">
        <v>182</v>
      </c>
      <c r="B33" t="s">
        <v>183</v>
      </c>
      <c r="C33" t="str">
        <f>IF('Utilization Plan -MBE,WBE,LSA'!$D$2="English",Table3[[#This Row],[Name of Program (English)]],IF('Utilization Plan -MBE,WBE,LSA'!$D$2="Español",Table3[[#This Row],[Name of Program (Spanish)]],""))</f>
        <v>MIT-CEWRI-CI-Community Installation Program</v>
      </c>
    </row>
    <row r="34" spans="1:3" x14ac:dyDescent="0.35">
      <c r="A34" t="s">
        <v>184</v>
      </c>
      <c r="B34" t="s">
        <v>185</v>
      </c>
      <c r="C34" t="str">
        <f>IF('Utilization Plan -MBE,WBE,LSA'!$D$2="English",Table3[[#This Row],[Name of Program (English)]],IF('Utilization Plan -MBE,WBE,LSA'!$D$2="Español",Table3[[#This Row],[Name of Program (Spanish)]],""))</f>
        <v>MIT-RAD Collection Program</v>
      </c>
    </row>
    <row r="35" spans="1:3" x14ac:dyDescent="0.35">
      <c r="A35" t="s">
        <v>186</v>
      </c>
      <c r="B35" t="s">
        <v>187</v>
      </c>
      <c r="C35" t="str">
        <f>IF('Utilization Plan -MBE,WBE,LSA'!$D$2="English",Table3[[#This Row],[Name of Program (English)]],IF('Utilization Plan -MBE,WBE,LSA'!$D$2="Español",Table3[[#This Row],[Name of Program (Spanish)]],""))</f>
        <v>MIT-MAPS-Mitigation and Adaptation Policy Support Program</v>
      </c>
    </row>
    <row r="36" spans="1:3" x14ac:dyDescent="0.35">
      <c r="A36" t="s">
        <v>188</v>
      </c>
      <c r="B36" t="s">
        <v>189</v>
      </c>
      <c r="C36" t="str">
        <f>IF('Utilization Plan -MBE,WBE,LSA'!$D$2="English",Table3[[#This Row],[Name of Program (English)]],IF('Utilization Plan -MBE,WBE,LSA'!$D$2="Español",Table3[[#This Row],[Name of Program (Spanish)]],""))</f>
        <v>MIT-PCB-Planning and Capacity Building Program</v>
      </c>
    </row>
    <row r="37" spans="1:3" x14ac:dyDescent="0.35">
      <c r="A37" t="s">
        <v>190</v>
      </c>
      <c r="B37" t="s">
        <v>191</v>
      </c>
      <c r="C37" t="str">
        <f>IF('Utilization Plan -MBE,WBE,LSA'!$D$2="English",Table3[[#This Row],[Name of Program (English)]],IF('Utilization Plan -MBE,WBE,LSA'!$D$2="Español",Table3[[#This Row],[Name of Program (Spanish)]],""))</f>
        <v>Energy Grid Rehabilitation and Reconstruction-ER1</v>
      </c>
    </row>
    <row r="38" spans="1:3" x14ac:dyDescent="0.35">
      <c r="A38" t="s">
        <v>192</v>
      </c>
      <c r="B38" t="s">
        <v>193</v>
      </c>
      <c r="C38" t="str">
        <f>IF('Utilization Plan -MBE,WBE,LSA'!$D$2="English",Table3[[#This Row],[Name of Program (English)]],IF('Utilization Plan -MBE,WBE,LSA'!$D$2="Español",Table3[[#This Row],[Name of Program (Spanish)]],""))</f>
        <v>Electrical Power Reliability and Resilience Program-ER2</v>
      </c>
    </row>
    <row r="39" spans="1:3" x14ac:dyDescent="0.35">
      <c r="A39" t="s">
        <v>194</v>
      </c>
      <c r="B39" t="s">
        <v>195</v>
      </c>
      <c r="C39" t="str">
        <f>IF('Utilization Plan -MBE,WBE,LSA'!$D$2="English",Table3[[#This Row],[Name of Program (English)]],IF('Utilization Plan -MBE,WBE,LSA'!$D$2="Español",Table3[[#This Row],[Name of Program (Spanish)]],""))</f>
        <v>Earthquakes R3</v>
      </c>
    </row>
  </sheetData>
  <pageMargins left="0.7" right="0.7" top="0.75" bottom="0.75" header="0.3" footer="0.3"/>
  <legacyDrawing r:id="rId1"/>
  <tableParts count="3">
    <tablePart r:id="rId2"/>
    <tablePart r:id="rId3"/>
    <tablePart r:id="rId4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D718DB-6963-4636-B784-04DD86A05A85}">
  <sheetPr>
    <tabColor theme="3" tint="0.39997558519241921"/>
  </sheetPr>
  <dimension ref="A1:A297"/>
  <sheetViews>
    <sheetView workbookViewId="0">
      <selection activeCell="B1" sqref="B1"/>
    </sheetView>
  </sheetViews>
  <sheetFormatPr defaultRowHeight="14.5" x14ac:dyDescent="0.35"/>
  <cols>
    <col min="1" max="1" width="54.453125" customWidth="1"/>
  </cols>
  <sheetData>
    <row r="1" spans="1:1" ht="15.5" x14ac:dyDescent="0.35">
      <c r="A1" s="83" t="s">
        <v>196</v>
      </c>
    </row>
    <row r="2" spans="1:1" ht="15.5" x14ac:dyDescent="0.35">
      <c r="A2" s="83" t="s">
        <v>197</v>
      </c>
    </row>
    <row r="3" spans="1:1" x14ac:dyDescent="0.35">
      <c r="A3" s="84" t="s">
        <v>198</v>
      </c>
    </row>
    <row r="4" spans="1:1" x14ac:dyDescent="0.35">
      <c r="A4" s="84" t="s">
        <v>199</v>
      </c>
    </row>
    <row r="5" spans="1:1" x14ac:dyDescent="0.35">
      <c r="A5" s="46" t="s">
        <v>200</v>
      </c>
    </row>
    <row r="6" spans="1:1" x14ac:dyDescent="0.35">
      <c r="A6" s="84" t="s">
        <v>201</v>
      </c>
    </row>
    <row r="7" spans="1:1" x14ac:dyDescent="0.35">
      <c r="A7" s="84" t="s">
        <v>202</v>
      </c>
    </row>
    <row r="8" spans="1:1" x14ac:dyDescent="0.35">
      <c r="A8" s="84" t="s">
        <v>203</v>
      </c>
    </row>
    <row r="9" spans="1:1" x14ac:dyDescent="0.35">
      <c r="A9" s="84" t="s">
        <v>204</v>
      </c>
    </row>
    <row r="10" spans="1:1" x14ac:dyDescent="0.35">
      <c r="A10" s="84" t="s">
        <v>205</v>
      </c>
    </row>
    <row r="11" spans="1:1" x14ac:dyDescent="0.35">
      <c r="A11" s="84" t="s">
        <v>206</v>
      </c>
    </row>
    <row r="12" spans="1:1" x14ac:dyDescent="0.35">
      <c r="A12" s="84" t="s">
        <v>207</v>
      </c>
    </row>
    <row r="13" spans="1:1" x14ac:dyDescent="0.35">
      <c r="A13" s="84" t="s">
        <v>208</v>
      </c>
    </row>
    <row r="14" spans="1:1" x14ac:dyDescent="0.35">
      <c r="A14" s="84" t="s">
        <v>209</v>
      </c>
    </row>
    <row r="15" spans="1:1" x14ac:dyDescent="0.35">
      <c r="A15" s="84" t="s">
        <v>210</v>
      </c>
    </row>
    <row r="16" spans="1:1" x14ac:dyDescent="0.35">
      <c r="A16" s="84" t="s">
        <v>211</v>
      </c>
    </row>
    <row r="17" spans="1:1" x14ac:dyDescent="0.35">
      <c r="A17" s="84" t="s">
        <v>212</v>
      </c>
    </row>
    <row r="18" spans="1:1" x14ac:dyDescent="0.35">
      <c r="A18" s="84" t="s">
        <v>213</v>
      </c>
    </row>
    <row r="19" spans="1:1" x14ac:dyDescent="0.35">
      <c r="A19" s="84" t="s">
        <v>214</v>
      </c>
    </row>
    <row r="20" spans="1:1" x14ac:dyDescent="0.35">
      <c r="A20" s="84" t="s">
        <v>215</v>
      </c>
    </row>
    <row r="21" spans="1:1" x14ac:dyDescent="0.35">
      <c r="A21" s="84" t="s">
        <v>216</v>
      </c>
    </row>
    <row r="22" spans="1:1" x14ac:dyDescent="0.35">
      <c r="A22" s="46" t="s">
        <v>217</v>
      </c>
    </row>
    <row r="23" spans="1:1" x14ac:dyDescent="0.35">
      <c r="A23" s="84" t="s">
        <v>218</v>
      </c>
    </row>
    <row r="24" spans="1:1" x14ac:dyDescent="0.35">
      <c r="A24" s="84" t="s">
        <v>219</v>
      </c>
    </row>
    <row r="25" spans="1:1" x14ac:dyDescent="0.35">
      <c r="A25" s="84" t="s">
        <v>220</v>
      </c>
    </row>
    <row r="26" spans="1:1" x14ac:dyDescent="0.35">
      <c r="A26" s="84" t="s">
        <v>221</v>
      </c>
    </row>
    <row r="27" spans="1:1" x14ac:dyDescent="0.35">
      <c r="A27" s="84" t="s">
        <v>222</v>
      </c>
    </row>
    <row r="28" spans="1:1" x14ac:dyDescent="0.35">
      <c r="A28" s="84" t="s">
        <v>223</v>
      </c>
    </row>
    <row r="29" spans="1:1" x14ac:dyDescent="0.35">
      <c r="A29" s="84" t="s">
        <v>224</v>
      </c>
    </row>
    <row r="30" spans="1:1" x14ac:dyDescent="0.35">
      <c r="A30" s="84" t="s">
        <v>225</v>
      </c>
    </row>
    <row r="31" spans="1:1" x14ac:dyDescent="0.35">
      <c r="A31" s="84" t="s">
        <v>226</v>
      </c>
    </row>
    <row r="32" spans="1:1" x14ac:dyDescent="0.35">
      <c r="A32" s="46" t="s">
        <v>227</v>
      </c>
    </row>
    <row r="33" spans="1:1" x14ac:dyDescent="0.35">
      <c r="A33" s="84" t="s">
        <v>228</v>
      </c>
    </row>
    <row r="34" spans="1:1" x14ac:dyDescent="0.35">
      <c r="A34" s="84" t="s">
        <v>229</v>
      </c>
    </row>
    <row r="35" spans="1:1" ht="25" x14ac:dyDescent="0.35">
      <c r="A35" s="84" t="s">
        <v>230</v>
      </c>
    </row>
    <row r="36" spans="1:1" x14ac:dyDescent="0.35">
      <c r="A36" s="84" t="s">
        <v>231</v>
      </c>
    </row>
    <row r="37" spans="1:1" x14ac:dyDescent="0.35">
      <c r="A37" s="84" t="s">
        <v>232</v>
      </c>
    </row>
    <row r="38" spans="1:1" x14ac:dyDescent="0.35">
      <c r="A38" s="84" t="s">
        <v>233</v>
      </c>
    </row>
    <row r="39" spans="1:1" x14ac:dyDescent="0.35">
      <c r="A39" s="84" t="s">
        <v>234</v>
      </c>
    </row>
    <row r="40" spans="1:1" x14ac:dyDescent="0.35">
      <c r="A40" s="84" t="s">
        <v>235</v>
      </c>
    </row>
    <row r="41" spans="1:1" x14ac:dyDescent="0.35">
      <c r="A41" s="84" t="s">
        <v>236</v>
      </c>
    </row>
    <row r="42" spans="1:1" x14ac:dyDescent="0.35">
      <c r="A42" s="84" t="s">
        <v>237</v>
      </c>
    </row>
    <row r="43" spans="1:1" x14ac:dyDescent="0.35">
      <c r="A43" s="84" t="s">
        <v>238</v>
      </c>
    </row>
    <row r="44" spans="1:1" x14ac:dyDescent="0.35">
      <c r="A44" s="84" t="s">
        <v>239</v>
      </c>
    </row>
    <row r="45" spans="1:1" x14ac:dyDescent="0.35">
      <c r="A45" s="84" t="s">
        <v>240</v>
      </c>
    </row>
    <row r="46" spans="1:1" x14ac:dyDescent="0.35">
      <c r="A46" s="84" t="s">
        <v>241</v>
      </c>
    </row>
    <row r="47" spans="1:1" x14ac:dyDescent="0.35">
      <c r="A47" s="84" t="s">
        <v>242</v>
      </c>
    </row>
    <row r="48" spans="1:1" ht="25" x14ac:dyDescent="0.35">
      <c r="A48" s="84" t="s">
        <v>243</v>
      </c>
    </row>
    <row r="49" spans="1:1" x14ac:dyDescent="0.35">
      <c r="A49" s="84" t="s">
        <v>244</v>
      </c>
    </row>
    <row r="50" spans="1:1" x14ac:dyDescent="0.35">
      <c r="A50" s="84" t="s">
        <v>245</v>
      </c>
    </row>
    <row r="51" spans="1:1" x14ac:dyDescent="0.35">
      <c r="A51" s="84" t="s">
        <v>246</v>
      </c>
    </row>
    <row r="52" spans="1:1" x14ac:dyDescent="0.35">
      <c r="A52" s="84" t="s">
        <v>247</v>
      </c>
    </row>
    <row r="53" spans="1:1" x14ac:dyDescent="0.35">
      <c r="A53" s="84" t="s">
        <v>248</v>
      </c>
    </row>
    <row r="54" spans="1:1" x14ac:dyDescent="0.35">
      <c r="A54" s="84" t="s">
        <v>249</v>
      </c>
    </row>
    <row r="55" spans="1:1" x14ac:dyDescent="0.35">
      <c r="A55" s="84" t="s">
        <v>250</v>
      </c>
    </row>
    <row r="56" spans="1:1" x14ac:dyDescent="0.35">
      <c r="A56" s="84" t="s">
        <v>251</v>
      </c>
    </row>
    <row r="57" spans="1:1" x14ac:dyDescent="0.35">
      <c r="A57" s="84" t="s">
        <v>252</v>
      </c>
    </row>
    <row r="58" spans="1:1" x14ac:dyDescent="0.35">
      <c r="A58" s="84" t="s">
        <v>253</v>
      </c>
    </row>
    <row r="59" spans="1:1" x14ac:dyDescent="0.35">
      <c r="A59" s="84" t="s">
        <v>254</v>
      </c>
    </row>
    <row r="60" spans="1:1" x14ac:dyDescent="0.35">
      <c r="A60" s="84" t="s">
        <v>255</v>
      </c>
    </row>
    <row r="61" spans="1:1" x14ac:dyDescent="0.35">
      <c r="A61" s="84" t="s">
        <v>256</v>
      </c>
    </row>
    <row r="62" spans="1:1" x14ac:dyDescent="0.35">
      <c r="A62" s="84" t="s">
        <v>257</v>
      </c>
    </row>
    <row r="63" spans="1:1" x14ac:dyDescent="0.35">
      <c r="A63" s="84" t="s">
        <v>258</v>
      </c>
    </row>
    <row r="64" spans="1:1" x14ac:dyDescent="0.35">
      <c r="A64" s="84" t="s">
        <v>259</v>
      </c>
    </row>
    <row r="65" spans="1:1" x14ac:dyDescent="0.35">
      <c r="A65" s="84" t="s">
        <v>260</v>
      </c>
    </row>
    <row r="66" spans="1:1" x14ac:dyDescent="0.35">
      <c r="A66" s="84" t="s">
        <v>261</v>
      </c>
    </row>
    <row r="67" spans="1:1" x14ac:dyDescent="0.35">
      <c r="A67" s="84" t="s">
        <v>262</v>
      </c>
    </row>
    <row r="68" spans="1:1" x14ac:dyDescent="0.35">
      <c r="A68" s="84" t="s">
        <v>263</v>
      </c>
    </row>
    <row r="69" spans="1:1" x14ac:dyDescent="0.35">
      <c r="A69" s="84" t="s">
        <v>264</v>
      </c>
    </row>
    <row r="70" spans="1:1" x14ac:dyDescent="0.35">
      <c r="A70" s="84" t="s">
        <v>265</v>
      </c>
    </row>
    <row r="71" spans="1:1" x14ac:dyDescent="0.35">
      <c r="A71" s="84" t="s">
        <v>266</v>
      </c>
    </row>
    <row r="72" spans="1:1" x14ac:dyDescent="0.35">
      <c r="A72" s="84" t="s">
        <v>267</v>
      </c>
    </row>
    <row r="73" spans="1:1" x14ac:dyDescent="0.35">
      <c r="A73" s="84" t="s">
        <v>268</v>
      </c>
    </row>
    <row r="74" spans="1:1" x14ac:dyDescent="0.35">
      <c r="A74" s="84" t="s">
        <v>269</v>
      </c>
    </row>
    <row r="75" spans="1:1" x14ac:dyDescent="0.35">
      <c r="A75" s="84" t="s">
        <v>270</v>
      </c>
    </row>
    <row r="76" spans="1:1" x14ac:dyDescent="0.35">
      <c r="A76" s="84" t="s">
        <v>271</v>
      </c>
    </row>
    <row r="77" spans="1:1" x14ac:dyDescent="0.35">
      <c r="A77" s="84" t="s">
        <v>272</v>
      </c>
    </row>
    <row r="78" spans="1:1" x14ac:dyDescent="0.35">
      <c r="A78" s="46" t="s">
        <v>273</v>
      </c>
    </row>
    <row r="79" spans="1:1" x14ac:dyDescent="0.35">
      <c r="A79" s="84" t="s">
        <v>274</v>
      </c>
    </row>
    <row r="80" spans="1:1" x14ac:dyDescent="0.35">
      <c r="A80" s="84" t="s">
        <v>275</v>
      </c>
    </row>
    <row r="81" spans="1:1" x14ac:dyDescent="0.35">
      <c r="A81" s="84" t="s">
        <v>276</v>
      </c>
    </row>
    <row r="82" spans="1:1" x14ac:dyDescent="0.35">
      <c r="A82" s="84" t="s">
        <v>277</v>
      </c>
    </row>
    <row r="83" spans="1:1" x14ac:dyDescent="0.35">
      <c r="A83" s="84" t="s">
        <v>278</v>
      </c>
    </row>
    <row r="84" spans="1:1" x14ac:dyDescent="0.35">
      <c r="A84" s="84" t="s">
        <v>279</v>
      </c>
    </row>
    <row r="85" spans="1:1" x14ac:dyDescent="0.35">
      <c r="A85" s="84" t="s">
        <v>280</v>
      </c>
    </row>
    <row r="86" spans="1:1" x14ac:dyDescent="0.35">
      <c r="A86" s="46" t="s">
        <v>281</v>
      </c>
    </row>
    <row r="87" spans="1:1" x14ac:dyDescent="0.35">
      <c r="A87" s="84" t="s">
        <v>282</v>
      </c>
    </row>
    <row r="88" spans="1:1" x14ac:dyDescent="0.35">
      <c r="A88" s="84" t="s">
        <v>283</v>
      </c>
    </row>
    <row r="89" spans="1:1" x14ac:dyDescent="0.35">
      <c r="A89" s="84" t="s">
        <v>284</v>
      </c>
    </row>
    <row r="90" spans="1:1" x14ac:dyDescent="0.35">
      <c r="A90" s="84" t="s">
        <v>285</v>
      </c>
    </row>
    <row r="91" spans="1:1" x14ac:dyDescent="0.35">
      <c r="A91" s="46" t="s">
        <v>286</v>
      </c>
    </row>
    <row r="92" spans="1:1" x14ac:dyDescent="0.35">
      <c r="A92" s="84" t="s">
        <v>287</v>
      </c>
    </row>
    <row r="93" spans="1:1" x14ac:dyDescent="0.35">
      <c r="A93" s="46" t="s">
        <v>288</v>
      </c>
    </row>
    <row r="94" spans="1:1" x14ac:dyDescent="0.35">
      <c r="A94" s="84" t="s">
        <v>289</v>
      </c>
    </row>
    <row r="95" spans="1:1" x14ac:dyDescent="0.35">
      <c r="A95" s="84" t="s">
        <v>290</v>
      </c>
    </row>
    <row r="96" spans="1:1" x14ac:dyDescent="0.35">
      <c r="A96" s="84" t="s">
        <v>291</v>
      </c>
    </row>
    <row r="97" spans="1:1" x14ac:dyDescent="0.35">
      <c r="A97" s="84" t="s">
        <v>292</v>
      </c>
    </row>
    <row r="98" spans="1:1" x14ac:dyDescent="0.35">
      <c r="A98" s="84" t="s">
        <v>293</v>
      </c>
    </row>
    <row r="99" spans="1:1" x14ac:dyDescent="0.35">
      <c r="A99" s="84" t="s">
        <v>294</v>
      </c>
    </row>
    <row r="100" spans="1:1" x14ac:dyDescent="0.35">
      <c r="A100" s="84" t="s">
        <v>295</v>
      </c>
    </row>
    <row r="101" spans="1:1" x14ac:dyDescent="0.35">
      <c r="A101" s="84" t="s">
        <v>296</v>
      </c>
    </row>
    <row r="102" spans="1:1" x14ac:dyDescent="0.35">
      <c r="A102" s="84" t="s">
        <v>297</v>
      </c>
    </row>
    <row r="103" spans="1:1" x14ac:dyDescent="0.35">
      <c r="A103" s="84" t="s">
        <v>298</v>
      </c>
    </row>
    <row r="104" spans="1:1" x14ac:dyDescent="0.35">
      <c r="A104" s="84" t="s">
        <v>299</v>
      </c>
    </row>
    <row r="105" spans="1:1" x14ac:dyDescent="0.35">
      <c r="A105" s="84" t="s">
        <v>300</v>
      </c>
    </row>
    <row r="106" spans="1:1" x14ac:dyDescent="0.35">
      <c r="A106" s="84" t="s">
        <v>301</v>
      </c>
    </row>
    <row r="107" spans="1:1" x14ac:dyDescent="0.35">
      <c r="A107" s="84" t="s">
        <v>302</v>
      </c>
    </row>
    <row r="108" spans="1:1" x14ac:dyDescent="0.35">
      <c r="A108" s="84" t="s">
        <v>303</v>
      </c>
    </row>
    <row r="109" spans="1:1" x14ac:dyDescent="0.35">
      <c r="A109" s="84" t="s">
        <v>304</v>
      </c>
    </row>
    <row r="110" spans="1:1" x14ac:dyDescent="0.35">
      <c r="A110" s="84" t="s">
        <v>305</v>
      </c>
    </row>
    <row r="111" spans="1:1" x14ac:dyDescent="0.35">
      <c r="A111" s="84" t="s">
        <v>306</v>
      </c>
    </row>
    <row r="112" spans="1:1" x14ac:dyDescent="0.35">
      <c r="A112" s="84" t="s">
        <v>307</v>
      </c>
    </row>
    <row r="113" spans="1:1" x14ac:dyDescent="0.35">
      <c r="A113" s="84" t="s">
        <v>308</v>
      </c>
    </row>
    <row r="114" spans="1:1" x14ac:dyDescent="0.35">
      <c r="A114" s="84" t="s">
        <v>309</v>
      </c>
    </row>
    <row r="115" spans="1:1" x14ac:dyDescent="0.35">
      <c r="A115" s="84" t="s">
        <v>310</v>
      </c>
    </row>
    <row r="116" spans="1:1" x14ac:dyDescent="0.35">
      <c r="A116" s="84" t="s">
        <v>311</v>
      </c>
    </row>
    <row r="117" spans="1:1" x14ac:dyDescent="0.35">
      <c r="A117" s="84" t="s">
        <v>312</v>
      </c>
    </row>
    <row r="118" spans="1:1" x14ac:dyDescent="0.35">
      <c r="A118" s="84" t="s">
        <v>313</v>
      </c>
    </row>
    <row r="119" spans="1:1" x14ac:dyDescent="0.35">
      <c r="A119" s="84" t="s">
        <v>314</v>
      </c>
    </row>
    <row r="120" spans="1:1" x14ac:dyDescent="0.35">
      <c r="A120" s="84" t="s">
        <v>315</v>
      </c>
    </row>
    <row r="121" spans="1:1" x14ac:dyDescent="0.35">
      <c r="A121" s="84" t="s">
        <v>316</v>
      </c>
    </row>
    <row r="122" spans="1:1" x14ac:dyDescent="0.35">
      <c r="A122" s="84" t="s">
        <v>317</v>
      </c>
    </row>
    <row r="123" spans="1:1" x14ac:dyDescent="0.35">
      <c r="A123" s="84" t="s">
        <v>318</v>
      </c>
    </row>
    <row r="124" spans="1:1" x14ac:dyDescent="0.35">
      <c r="A124" s="84" t="s">
        <v>319</v>
      </c>
    </row>
    <row r="125" spans="1:1" x14ac:dyDescent="0.35">
      <c r="A125" s="84" t="s">
        <v>320</v>
      </c>
    </row>
    <row r="126" spans="1:1" x14ac:dyDescent="0.35">
      <c r="A126" s="84" t="s">
        <v>321</v>
      </c>
    </row>
    <row r="127" spans="1:1" x14ac:dyDescent="0.35">
      <c r="A127" s="84" t="s">
        <v>322</v>
      </c>
    </row>
    <row r="128" spans="1:1" x14ac:dyDescent="0.35">
      <c r="A128" s="84" t="s">
        <v>323</v>
      </c>
    </row>
    <row r="129" spans="1:1" x14ac:dyDescent="0.35">
      <c r="A129" s="84" t="s">
        <v>324</v>
      </c>
    </row>
    <row r="130" spans="1:1" x14ac:dyDescent="0.35">
      <c r="A130" s="84" t="s">
        <v>325</v>
      </c>
    </row>
    <row r="131" spans="1:1" x14ac:dyDescent="0.35">
      <c r="A131" s="84" t="s">
        <v>326</v>
      </c>
    </row>
    <row r="132" spans="1:1" x14ac:dyDescent="0.35">
      <c r="A132" s="84" t="s">
        <v>327</v>
      </c>
    </row>
    <row r="133" spans="1:1" x14ac:dyDescent="0.35">
      <c r="A133" s="84" t="s">
        <v>328</v>
      </c>
    </row>
    <row r="134" spans="1:1" x14ac:dyDescent="0.35">
      <c r="A134" s="84" t="s">
        <v>329</v>
      </c>
    </row>
    <row r="135" spans="1:1" x14ac:dyDescent="0.35">
      <c r="A135" s="84" t="s">
        <v>330</v>
      </c>
    </row>
    <row r="136" spans="1:1" x14ac:dyDescent="0.35">
      <c r="A136" s="84" t="s">
        <v>331</v>
      </c>
    </row>
    <row r="137" spans="1:1" x14ac:dyDescent="0.35">
      <c r="A137" s="84" t="s">
        <v>332</v>
      </c>
    </row>
    <row r="138" spans="1:1" x14ac:dyDescent="0.35">
      <c r="A138" s="84" t="s">
        <v>333</v>
      </c>
    </row>
    <row r="139" spans="1:1" x14ac:dyDescent="0.35">
      <c r="A139" s="84" t="s">
        <v>334</v>
      </c>
    </row>
    <row r="140" spans="1:1" x14ac:dyDescent="0.35">
      <c r="A140" s="84" t="s">
        <v>335</v>
      </c>
    </row>
    <row r="141" spans="1:1" x14ac:dyDescent="0.35">
      <c r="A141" s="84" t="s">
        <v>336</v>
      </c>
    </row>
    <row r="142" spans="1:1" x14ac:dyDescent="0.35">
      <c r="A142" s="84" t="s">
        <v>337</v>
      </c>
    </row>
    <row r="143" spans="1:1" x14ac:dyDescent="0.35">
      <c r="A143" s="84" t="s">
        <v>338</v>
      </c>
    </row>
    <row r="144" spans="1:1" x14ac:dyDescent="0.35">
      <c r="A144" s="84" t="s">
        <v>339</v>
      </c>
    </row>
    <row r="145" spans="1:1" x14ac:dyDescent="0.35">
      <c r="A145" s="84" t="s">
        <v>340</v>
      </c>
    </row>
    <row r="146" spans="1:1" x14ac:dyDescent="0.35">
      <c r="A146" s="84" t="s">
        <v>341</v>
      </c>
    </row>
    <row r="147" spans="1:1" x14ac:dyDescent="0.35">
      <c r="A147" s="84" t="s">
        <v>342</v>
      </c>
    </row>
    <row r="148" spans="1:1" x14ac:dyDescent="0.35">
      <c r="A148" s="84" t="s">
        <v>343</v>
      </c>
    </row>
    <row r="149" spans="1:1" x14ac:dyDescent="0.35">
      <c r="A149" s="84" t="s">
        <v>344</v>
      </c>
    </row>
    <row r="150" spans="1:1" x14ac:dyDescent="0.35">
      <c r="A150" s="84" t="s">
        <v>345</v>
      </c>
    </row>
    <row r="151" spans="1:1" x14ac:dyDescent="0.35">
      <c r="A151" s="84" t="s">
        <v>346</v>
      </c>
    </row>
    <row r="152" spans="1:1" x14ac:dyDescent="0.35">
      <c r="A152" s="84" t="s">
        <v>347</v>
      </c>
    </row>
    <row r="153" spans="1:1" x14ac:dyDescent="0.35">
      <c r="A153" s="84" t="s">
        <v>348</v>
      </c>
    </row>
    <row r="154" spans="1:1" x14ac:dyDescent="0.35">
      <c r="A154" s="84" t="s">
        <v>349</v>
      </c>
    </row>
    <row r="155" spans="1:1" x14ac:dyDescent="0.35">
      <c r="A155" s="84" t="s">
        <v>350</v>
      </c>
    </row>
    <row r="156" spans="1:1" x14ac:dyDescent="0.35">
      <c r="A156" s="84" t="s">
        <v>351</v>
      </c>
    </row>
    <row r="157" spans="1:1" x14ac:dyDescent="0.35">
      <c r="A157" s="84" t="s">
        <v>352</v>
      </c>
    </row>
    <row r="158" spans="1:1" x14ac:dyDescent="0.35">
      <c r="A158" s="84" t="s">
        <v>353</v>
      </c>
    </row>
    <row r="159" spans="1:1" x14ac:dyDescent="0.35">
      <c r="A159" s="84" t="s">
        <v>354</v>
      </c>
    </row>
    <row r="160" spans="1:1" x14ac:dyDescent="0.35">
      <c r="A160" s="84" t="s">
        <v>355</v>
      </c>
    </row>
    <row r="161" spans="1:1" x14ac:dyDescent="0.35">
      <c r="A161" s="84" t="s">
        <v>356</v>
      </c>
    </row>
    <row r="162" spans="1:1" x14ac:dyDescent="0.35">
      <c r="A162" s="84" t="s">
        <v>357</v>
      </c>
    </row>
    <row r="163" spans="1:1" x14ac:dyDescent="0.35">
      <c r="A163" s="84" t="s">
        <v>358</v>
      </c>
    </row>
    <row r="164" spans="1:1" x14ac:dyDescent="0.35">
      <c r="A164" s="84" t="s">
        <v>359</v>
      </c>
    </row>
    <row r="165" spans="1:1" x14ac:dyDescent="0.35">
      <c r="A165" s="84" t="s">
        <v>360</v>
      </c>
    </row>
    <row r="166" spans="1:1" x14ac:dyDescent="0.35">
      <c r="A166" s="84" t="s">
        <v>361</v>
      </c>
    </row>
    <row r="167" spans="1:1" x14ac:dyDescent="0.35">
      <c r="A167" s="84" t="s">
        <v>362</v>
      </c>
    </row>
    <row r="168" spans="1:1" x14ac:dyDescent="0.35">
      <c r="A168" s="84" t="s">
        <v>363</v>
      </c>
    </row>
    <row r="169" spans="1:1" x14ac:dyDescent="0.35">
      <c r="A169" s="84" t="s">
        <v>364</v>
      </c>
    </row>
    <row r="170" spans="1:1" x14ac:dyDescent="0.35">
      <c r="A170" s="84" t="s">
        <v>365</v>
      </c>
    </row>
    <row r="171" spans="1:1" x14ac:dyDescent="0.35">
      <c r="A171" s="84" t="s">
        <v>366</v>
      </c>
    </row>
    <row r="172" spans="1:1" x14ac:dyDescent="0.35">
      <c r="A172" s="84" t="s">
        <v>367</v>
      </c>
    </row>
    <row r="173" spans="1:1" x14ac:dyDescent="0.35">
      <c r="A173" s="84" t="s">
        <v>368</v>
      </c>
    </row>
    <row r="174" spans="1:1" x14ac:dyDescent="0.35">
      <c r="A174" s="84" t="s">
        <v>369</v>
      </c>
    </row>
    <row r="175" spans="1:1" x14ac:dyDescent="0.35">
      <c r="A175" s="84" t="s">
        <v>370</v>
      </c>
    </row>
    <row r="176" spans="1:1" x14ac:dyDescent="0.35">
      <c r="A176" s="84" t="s">
        <v>371</v>
      </c>
    </row>
    <row r="177" spans="1:1" x14ac:dyDescent="0.35">
      <c r="A177" s="84" t="s">
        <v>372</v>
      </c>
    </row>
    <row r="178" spans="1:1" x14ac:dyDescent="0.35">
      <c r="A178" s="84" t="s">
        <v>373</v>
      </c>
    </row>
    <row r="179" spans="1:1" x14ac:dyDescent="0.35">
      <c r="A179" s="84" t="s">
        <v>374</v>
      </c>
    </row>
    <row r="180" spans="1:1" x14ac:dyDescent="0.35">
      <c r="A180" s="84" t="s">
        <v>375</v>
      </c>
    </row>
    <row r="181" spans="1:1" x14ac:dyDescent="0.35">
      <c r="A181" s="84" t="s">
        <v>376</v>
      </c>
    </row>
    <row r="182" spans="1:1" x14ac:dyDescent="0.35">
      <c r="A182" s="84" t="s">
        <v>377</v>
      </c>
    </row>
    <row r="183" spans="1:1" x14ac:dyDescent="0.35">
      <c r="A183" s="84" t="s">
        <v>378</v>
      </c>
    </row>
    <row r="184" spans="1:1" x14ac:dyDescent="0.35">
      <c r="A184" s="84" t="s">
        <v>379</v>
      </c>
    </row>
    <row r="185" spans="1:1" x14ac:dyDescent="0.35">
      <c r="A185" s="84" t="s">
        <v>380</v>
      </c>
    </row>
    <row r="186" spans="1:1" x14ac:dyDescent="0.35">
      <c r="A186" s="84" t="s">
        <v>381</v>
      </c>
    </row>
    <row r="187" spans="1:1" x14ac:dyDescent="0.35">
      <c r="A187" s="84" t="s">
        <v>382</v>
      </c>
    </row>
    <row r="188" spans="1:1" x14ac:dyDescent="0.35">
      <c r="A188" s="84" t="s">
        <v>383</v>
      </c>
    </row>
    <row r="189" spans="1:1" x14ac:dyDescent="0.35">
      <c r="A189" s="84" t="s">
        <v>384</v>
      </c>
    </row>
    <row r="190" spans="1:1" x14ac:dyDescent="0.35">
      <c r="A190" s="84" t="s">
        <v>385</v>
      </c>
    </row>
    <row r="191" spans="1:1" x14ac:dyDescent="0.35">
      <c r="A191" s="84" t="s">
        <v>386</v>
      </c>
    </row>
    <row r="192" spans="1:1" x14ac:dyDescent="0.35">
      <c r="A192" s="84" t="s">
        <v>387</v>
      </c>
    </row>
    <row r="193" spans="1:1" x14ac:dyDescent="0.35">
      <c r="A193" s="84" t="s">
        <v>388</v>
      </c>
    </row>
    <row r="194" spans="1:1" x14ac:dyDescent="0.35">
      <c r="A194" s="84" t="s">
        <v>389</v>
      </c>
    </row>
    <row r="195" spans="1:1" x14ac:dyDescent="0.35">
      <c r="A195" s="84" t="s">
        <v>390</v>
      </c>
    </row>
    <row r="196" spans="1:1" x14ac:dyDescent="0.35">
      <c r="A196" s="84" t="s">
        <v>391</v>
      </c>
    </row>
    <row r="197" spans="1:1" x14ac:dyDescent="0.35">
      <c r="A197" s="84" t="s">
        <v>392</v>
      </c>
    </row>
    <row r="198" spans="1:1" x14ac:dyDescent="0.35">
      <c r="A198" s="84" t="s">
        <v>393</v>
      </c>
    </row>
    <row r="199" spans="1:1" x14ac:dyDescent="0.35">
      <c r="A199" s="84" t="s">
        <v>394</v>
      </c>
    </row>
    <row r="200" spans="1:1" x14ac:dyDescent="0.35">
      <c r="A200" s="84" t="s">
        <v>395</v>
      </c>
    </row>
    <row r="201" spans="1:1" x14ac:dyDescent="0.35">
      <c r="A201" s="84" t="s">
        <v>396</v>
      </c>
    </row>
    <row r="202" spans="1:1" x14ac:dyDescent="0.35">
      <c r="A202" s="84" t="s">
        <v>397</v>
      </c>
    </row>
    <row r="203" spans="1:1" x14ac:dyDescent="0.35">
      <c r="A203" s="84" t="s">
        <v>398</v>
      </c>
    </row>
    <row r="204" spans="1:1" x14ac:dyDescent="0.35">
      <c r="A204" s="84" t="s">
        <v>399</v>
      </c>
    </row>
    <row r="205" spans="1:1" x14ac:dyDescent="0.35">
      <c r="A205" s="84" t="s">
        <v>400</v>
      </c>
    </row>
    <row r="206" spans="1:1" x14ac:dyDescent="0.35">
      <c r="A206" s="84" t="s">
        <v>401</v>
      </c>
    </row>
    <row r="207" spans="1:1" x14ac:dyDescent="0.35">
      <c r="A207" s="84" t="s">
        <v>402</v>
      </c>
    </row>
    <row r="208" spans="1:1" x14ac:dyDescent="0.35">
      <c r="A208" s="84" t="s">
        <v>403</v>
      </c>
    </row>
    <row r="209" spans="1:1" x14ac:dyDescent="0.35">
      <c r="A209" s="84" t="s">
        <v>404</v>
      </c>
    </row>
    <row r="210" spans="1:1" x14ac:dyDescent="0.35">
      <c r="A210" s="84" t="s">
        <v>405</v>
      </c>
    </row>
    <row r="211" spans="1:1" x14ac:dyDescent="0.35">
      <c r="A211" s="84" t="s">
        <v>406</v>
      </c>
    </row>
    <row r="212" spans="1:1" x14ac:dyDescent="0.35">
      <c r="A212" s="84" t="s">
        <v>407</v>
      </c>
    </row>
    <row r="213" spans="1:1" x14ac:dyDescent="0.35">
      <c r="A213" s="84" t="s">
        <v>408</v>
      </c>
    </row>
    <row r="214" spans="1:1" x14ac:dyDescent="0.35">
      <c r="A214" s="84" t="s">
        <v>409</v>
      </c>
    </row>
    <row r="215" spans="1:1" x14ac:dyDescent="0.35">
      <c r="A215" s="84" t="s">
        <v>410</v>
      </c>
    </row>
    <row r="216" spans="1:1" x14ac:dyDescent="0.35">
      <c r="A216" s="84" t="s">
        <v>411</v>
      </c>
    </row>
    <row r="217" spans="1:1" x14ac:dyDescent="0.35">
      <c r="A217" s="84" t="s">
        <v>412</v>
      </c>
    </row>
    <row r="218" spans="1:1" x14ac:dyDescent="0.35">
      <c r="A218" s="84" t="s">
        <v>413</v>
      </c>
    </row>
    <row r="219" spans="1:1" x14ac:dyDescent="0.35">
      <c r="A219" s="84" t="s">
        <v>414</v>
      </c>
    </row>
    <row r="220" spans="1:1" x14ac:dyDescent="0.35">
      <c r="A220" s="84" t="s">
        <v>415</v>
      </c>
    </row>
    <row r="221" spans="1:1" x14ac:dyDescent="0.35">
      <c r="A221" s="84" t="s">
        <v>416</v>
      </c>
    </row>
    <row r="222" spans="1:1" ht="25" x14ac:dyDescent="0.35">
      <c r="A222" s="84" t="s">
        <v>417</v>
      </c>
    </row>
    <row r="223" spans="1:1" ht="25" x14ac:dyDescent="0.35">
      <c r="A223" s="84" t="s">
        <v>418</v>
      </c>
    </row>
    <row r="224" spans="1:1" x14ac:dyDescent="0.35">
      <c r="A224" s="84" t="s">
        <v>419</v>
      </c>
    </row>
    <row r="225" spans="1:1" x14ac:dyDescent="0.35">
      <c r="A225" s="84" t="s">
        <v>420</v>
      </c>
    </row>
    <row r="226" spans="1:1" x14ac:dyDescent="0.35">
      <c r="A226" s="84" t="s">
        <v>421</v>
      </c>
    </row>
    <row r="227" spans="1:1" x14ac:dyDescent="0.35">
      <c r="A227" s="84" t="s">
        <v>422</v>
      </c>
    </row>
    <row r="228" spans="1:1" x14ac:dyDescent="0.35">
      <c r="A228" s="84" t="s">
        <v>423</v>
      </c>
    </row>
    <row r="229" spans="1:1" ht="25" x14ac:dyDescent="0.35">
      <c r="A229" s="84" t="s">
        <v>424</v>
      </c>
    </row>
    <row r="230" spans="1:1" x14ac:dyDescent="0.35">
      <c r="A230" s="84" t="s">
        <v>425</v>
      </c>
    </row>
    <row r="231" spans="1:1" x14ac:dyDescent="0.35">
      <c r="A231" s="84" t="s">
        <v>426</v>
      </c>
    </row>
    <row r="232" spans="1:1" x14ac:dyDescent="0.35">
      <c r="A232" s="84" t="s">
        <v>427</v>
      </c>
    </row>
    <row r="233" spans="1:1" x14ac:dyDescent="0.35">
      <c r="A233" s="84" t="s">
        <v>428</v>
      </c>
    </row>
    <row r="234" spans="1:1" x14ac:dyDescent="0.35">
      <c r="A234" s="84" t="s">
        <v>429</v>
      </c>
    </row>
    <row r="235" spans="1:1" x14ac:dyDescent="0.35">
      <c r="A235" s="84" t="s">
        <v>430</v>
      </c>
    </row>
    <row r="236" spans="1:1" x14ac:dyDescent="0.35">
      <c r="A236" s="84" t="s">
        <v>431</v>
      </c>
    </row>
    <row r="237" spans="1:1" x14ac:dyDescent="0.35">
      <c r="A237" s="84" t="s">
        <v>432</v>
      </c>
    </row>
    <row r="238" spans="1:1" x14ac:dyDescent="0.35">
      <c r="A238" s="84" t="s">
        <v>433</v>
      </c>
    </row>
    <row r="239" spans="1:1" x14ac:dyDescent="0.35">
      <c r="A239" s="84" t="s">
        <v>434</v>
      </c>
    </row>
    <row r="240" spans="1:1" x14ac:dyDescent="0.35">
      <c r="A240" s="84" t="s">
        <v>435</v>
      </c>
    </row>
    <row r="241" spans="1:1" x14ac:dyDescent="0.35">
      <c r="A241" s="84" t="s">
        <v>436</v>
      </c>
    </row>
    <row r="242" spans="1:1" x14ac:dyDescent="0.35">
      <c r="A242" s="84" t="s">
        <v>437</v>
      </c>
    </row>
    <row r="243" spans="1:1" x14ac:dyDescent="0.35">
      <c r="A243" s="84" t="s">
        <v>438</v>
      </c>
    </row>
    <row r="244" spans="1:1" x14ac:dyDescent="0.35">
      <c r="A244" s="84" t="s">
        <v>439</v>
      </c>
    </row>
    <row r="245" spans="1:1" x14ac:dyDescent="0.35">
      <c r="A245" s="84" t="s">
        <v>440</v>
      </c>
    </row>
    <row r="246" spans="1:1" x14ac:dyDescent="0.35">
      <c r="A246" s="84" t="s">
        <v>441</v>
      </c>
    </row>
    <row r="247" spans="1:1" x14ac:dyDescent="0.35">
      <c r="A247" s="84" t="s">
        <v>442</v>
      </c>
    </row>
    <row r="248" spans="1:1" x14ac:dyDescent="0.35">
      <c r="A248" s="84" t="s">
        <v>443</v>
      </c>
    </row>
    <row r="249" spans="1:1" ht="25" x14ac:dyDescent="0.35">
      <c r="A249" s="84" t="s">
        <v>444</v>
      </c>
    </row>
    <row r="250" spans="1:1" x14ac:dyDescent="0.35">
      <c r="A250" s="84" t="s">
        <v>445</v>
      </c>
    </row>
    <row r="251" spans="1:1" x14ac:dyDescent="0.35">
      <c r="A251" s="84" t="s">
        <v>446</v>
      </c>
    </row>
    <row r="252" spans="1:1" x14ac:dyDescent="0.35">
      <c r="A252" s="84" t="s">
        <v>447</v>
      </c>
    </row>
    <row r="253" spans="1:1" x14ac:dyDescent="0.35">
      <c r="A253" s="84" t="s">
        <v>448</v>
      </c>
    </row>
    <row r="254" spans="1:1" x14ac:dyDescent="0.35">
      <c r="A254" s="84" t="s">
        <v>449</v>
      </c>
    </row>
    <row r="255" spans="1:1" x14ac:dyDescent="0.35">
      <c r="A255" s="84" t="s">
        <v>450</v>
      </c>
    </row>
    <row r="256" spans="1:1" x14ac:dyDescent="0.35">
      <c r="A256" s="84" t="s">
        <v>451</v>
      </c>
    </row>
    <row r="257" spans="1:1" x14ac:dyDescent="0.35">
      <c r="A257" s="84" t="s">
        <v>452</v>
      </c>
    </row>
    <row r="258" spans="1:1" x14ac:dyDescent="0.35">
      <c r="A258" s="84" t="s">
        <v>453</v>
      </c>
    </row>
    <row r="259" spans="1:1" x14ac:dyDescent="0.35">
      <c r="A259" s="84" t="s">
        <v>454</v>
      </c>
    </row>
    <row r="260" spans="1:1" x14ac:dyDescent="0.35">
      <c r="A260" s="84" t="s">
        <v>455</v>
      </c>
    </row>
    <row r="261" spans="1:1" ht="25" x14ac:dyDescent="0.35">
      <c r="A261" s="84" t="s">
        <v>456</v>
      </c>
    </row>
    <row r="262" spans="1:1" x14ac:dyDescent="0.35">
      <c r="A262" s="84" t="s">
        <v>457</v>
      </c>
    </row>
    <row r="263" spans="1:1" x14ac:dyDescent="0.35">
      <c r="A263" s="84" t="s">
        <v>458</v>
      </c>
    </row>
    <row r="264" spans="1:1" ht="25" x14ac:dyDescent="0.35">
      <c r="A264" s="84" t="s">
        <v>459</v>
      </c>
    </row>
    <row r="265" spans="1:1" x14ac:dyDescent="0.35">
      <c r="A265" s="84" t="s">
        <v>460</v>
      </c>
    </row>
    <row r="266" spans="1:1" x14ac:dyDescent="0.35">
      <c r="A266" s="84" t="s">
        <v>461</v>
      </c>
    </row>
    <row r="267" spans="1:1" x14ac:dyDescent="0.35">
      <c r="A267" s="84" t="s">
        <v>462</v>
      </c>
    </row>
    <row r="268" spans="1:1" x14ac:dyDescent="0.35">
      <c r="A268" s="84" t="s">
        <v>463</v>
      </c>
    </row>
    <row r="269" spans="1:1" x14ac:dyDescent="0.35">
      <c r="A269" s="84" t="s">
        <v>464</v>
      </c>
    </row>
    <row r="270" spans="1:1" x14ac:dyDescent="0.35">
      <c r="A270" s="84" t="s">
        <v>465</v>
      </c>
    </row>
    <row r="271" spans="1:1" x14ac:dyDescent="0.35">
      <c r="A271" s="84" t="s">
        <v>466</v>
      </c>
    </row>
    <row r="272" spans="1:1" x14ac:dyDescent="0.35">
      <c r="A272" s="46" t="s">
        <v>467</v>
      </c>
    </row>
    <row r="273" spans="1:1" x14ac:dyDescent="0.35">
      <c r="A273" s="84" t="s">
        <v>468</v>
      </c>
    </row>
    <row r="274" spans="1:1" x14ac:dyDescent="0.35">
      <c r="A274" s="84" t="s">
        <v>469</v>
      </c>
    </row>
    <row r="275" spans="1:1" x14ac:dyDescent="0.35">
      <c r="A275" s="84" t="s">
        <v>470</v>
      </c>
    </row>
    <row r="276" spans="1:1" x14ac:dyDescent="0.35">
      <c r="A276" s="84" t="s">
        <v>471</v>
      </c>
    </row>
    <row r="277" spans="1:1" x14ac:dyDescent="0.35">
      <c r="A277" s="84" t="s">
        <v>472</v>
      </c>
    </row>
    <row r="278" spans="1:1" x14ac:dyDescent="0.35">
      <c r="A278" s="84" t="s">
        <v>473</v>
      </c>
    </row>
    <row r="279" spans="1:1" x14ac:dyDescent="0.35">
      <c r="A279" s="84" t="s">
        <v>474</v>
      </c>
    </row>
    <row r="280" spans="1:1" x14ac:dyDescent="0.35">
      <c r="A280" s="84" t="s">
        <v>475</v>
      </c>
    </row>
    <row r="281" spans="1:1" x14ac:dyDescent="0.35">
      <c r="A281" s="84" t="s">
        <v>476</v>
      </c>
    </row>
    <row r="282" spans="1:1" x14ac:dyDescent="0.35">
      <c r="A282" s="84" t="s">
        <v>477</v>
      </c>
    </row>
    <row r="283" spans="1:1" x14ac:dyDescent="0.35">
      <c r="A283" s="84" t="s">
        <v>478</v>
      </c>
    </row>
    <row r="284" spans="1:1" ht="25" x14ac:dyDescent="0.35">
      <c r="A284" s="84" t="s">
        <v>479</v>
      </c>
    </row>
    <row r="285" spans="1:1" x14ac:dyDescent="0.35">
      <c r="A285" s="84" t="s">
        <v>480</v>
      </c>
    </row>
    <row r="286" spans="1:1" x14ac:dyDescent="0.35">
      <c r="A286" s="84" t="s">
        <v>481</v>
      </c>
    </row>
    <row r="287" spans="1:1" x14ac:dyDescent="0.35">
      <c r="A287" s="84" t="s">
        <v>482</v>
      </c>
    </row>
    <row r="288" spans="1:1" x14ac:dyDescent="0.35">
      <c r="A288" s="84" t="s">
        <v>483</v>
      </c>
    </row>
    <row r="289" spans="1:1" x14ac:dyDescent="0.35">
      <c r="A289" s="84" t="s">
        <v>484</v>
      </c>
    </row>
    <row r="290" spans="1:1" x14ac:dyDescent="0.35">
      <c r="A290" s="84" t="s">
        <v>485</v>
      </c>
    </row>
    <row r="291" spans="1:1" x14ac:dyDescent="0.35">
      <c r="A291" s="84" t="s">
        <v>486</v>
      </c>
    </row>
    <row r="292" spans="1:1" x14ac:dyDescent="0.35">
      <c r="A292" s="84" t="s">
        <v>487</v>
      </c>
    </row>
    <row r="293" spans="1:1" x14ac:dyDescent="0.35">
      <c r="A293" s="84" t="s">
        <v>488</v>
      </c>
    </row>
    <row r="294" spans="1:1" x14ac:dyDescent="0.35">
      <c r="A294" s="84" t="s">
        <v>489</v>
      </c>
    </row>
    <row r="295" spans="1:1" x14ac:dyDescent="0.35">
      <c r="A295" s="84" t="s">
        <v>490</v>
      </c>
    </row>
    <row r="296" spans="1:1" x14ac:dyDescent="0.35">
      <c r="A296" s="84" t="s">
        <v>491</v>
      </c>
    </row>
    <row r="297" spans="1:1" x14ac:dyDescent="0.35">
      <c r="A297" s="84" t="s">
        <v>492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88B7B566F59844F9E1970B84973E1DA" ma:contentTypeVersion="9" ma:contentTypeDescription="Create a new document." ma:contentTypeScope="" ma:versionID="e7dfc709b8f500407b76a2fde6493f11">
  <xsd:schema xmlns:xsd="http://www.w3.org/2001/XMLSchema" xmlns:xs="http://www.w3.org/2001/XMLSchema" xmlns:p="http://schemas.microsoft.com/office/2006/metadata/properties" xmlns:ns2="31ea520e-bf34-4e98-a1d0-fe474a913a6a" targetNamespace="http://schemas.microsoft.com/office/2006/metadata/properties" ma:root="true" ma:fieldsID="fedd8332cb70d9f7fbd0231fd8b54caf" ns2:_="">
    <xsd:import namespace="31ea520e-bf34-4e98-a1d0-fe474a913a6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ea520e-bf34-4e98-a1d0-fe474a913a6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1187B50-FC47-449F-8917-37A82F0FA62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1ea520e-bf34-4e98-a1d0-fe474a913a6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B3A4267-7DE0-4FB5-8A66-9ADC453CE44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DB55D11-E7C1-4727-A69E-E467C243F4FB}">
  <ds:schemaRefs>
    <ds:schemaRef ds:uri="http://schemas.microsoft.com/office/2006/metadata/properties"/>
    <ds:schemaRef ds:uri="http://schemas.microsoft.com/office/infopath/2007/PartnerControls"/>
    <ds:schemaRef ds:uri="http://purl.org/dc/elements/1.1/"/>
    <ds:schemaRef ds:uri="http://purl.org/dc/terms/"/>
    <ds:schemaRef ds:uri="http://purl.org/dc/dcmitype/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31ea520e-bf34-4e98-a1d0-fe474a913a6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8</vt:i4>
      </vt:variant>
    </vt:vector>
  </HeadingPairs>
  <TitlesOfParts>
    <vt:vector size="14" baseType="lpstr">
      <vt:lpstr>Utilization Plan</vt:lpstr>
      <vt:lpstr>Instructions - need to be done</vt:lpstr>
      <vt:lpstr>Sheet2</vt:lpstr>
      <vt:lpstr>Utilization Plan -MBE,WBE,LSA</vt:lpstr>
      <vt:lpstr>Drop Downs</vt:lpstr>
      <vt:lpstr>List of Contractors-Subrecipien</vt:lpstr>
      <vt:lpstr>B6Drop</vt:lpstr>
      <vt:lpstr>CertificationType</vt:lpstr>
      <vt:lpstr>CertificationType2</vt:lpstr>
      <vt:lpstr>N32Drop</vt:lpstr>
      <vt:lpstr>'Utilization Plan'!Print_Area</vt:lpstr>
      <vt:lpstr>'Utilization Plan -MBE,WBE,LSA'!Print_Area</vt:lpstr>
      <vt:lpstr>'Utilization Plan'!Print_Titles</vt:lpstr>
      <vt:lpstr>ProgramNameDrop</vt:lpstr>
    </vt:vector>
  </TitlesOfParts>
  <Manager/>
  <Company>NYSHCR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Ivana</dc:creator>
  <cp:keywords/>
  <dc:description/>
  <cp:lastModifiedBy>Ivana Harrington</cp:lastModifiedBy>
  <cp:revision/>
  <dcterms:created xsi:type="dcterms:W3CDTF">2013-08-21T15:24:13Z</dcterms:created>
  <dcterms:modified xsi:type="dcterms:W3CDTF">2023-12-26T20:54:47Z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0x010100688B7B566F59844F9E1970B84973E1DA</vt:lpwstr>
  </property>
</Properties>
</file>